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26565" windowHeight="9150" tabRatio="676"/>
  </bookViews>
  <sheets>
    <sheet name="請求書原本" sheetId="1" r:id="rId1"/>
    <sheet name="1_20120704" sheetId="6" r:id="rId2"/>
    <sheet name="7_20120710" sheetId="7" r:id="rId3"/>
    <sheet name="3_20120718" sheetId="8" r:id="rId4"/>
    <sheet name="顧客マスター" sheetId="3" r:id="rId5"/>
    <sheet name="製品マスター" sheetId="5" r:id="rId6"/>
    <sheet name="請求合計" sheetId="9" r:id="rId7"/>
    <sheet name="Sheet9" sheetId="12" r:id="rId8"/>
  </sheets>
  <definedNames>
    <definedName name="_xlnm.Print_Area" localSheetId="1">'1_20120704'!$A$1:$K$56</definedName>
    <definedName name="_xlnm.Print_Area" localSheetId="3">'3_20120718'!$A$1:$K$56</definedName>
    <definedName name="_xlnm.Print_Area" localSheetId="2">'7_20120710'!$A$1:$K$56</definedName>
    <definedName name="_xlnm.Print_Area" localSheetId="0">請求書原本!$A$1:$K$56</definedName>
    <definedName name="お客様番号" localSheetId="1">'1_20120704'!$K$3</definedName>
    <definedName name="お客様番号" localSheetId="3">'3_20120718'!$K$3</definedName>
    <definedName name="お客様番号" localSheetId="2">'7_20120710'!$K$3</definedName>
    <definedName name="お客様番号">請求書原本!$K$3</definedName>
    <definedName name="顧客リスト">顧客マスター!$A$1:$G$20</definedName>
    <definedName name="製品リスト">製品マスター!$A$1:$D$6</definedName>
    <definedName name="製品一覧">製品マスター!$A$1:$D$6</definedName>
  </definedNames>
  <calcPr calcId="145621"/>
</workbook>
</file>

<file path=xl/calcChain.xml><?xml version="1.0" encoding="utf-8"?>
<calcChain xmlns="http://schemas.openxmlformats.org/spreadsheetml/2006/main">
  <c r="A39" i="8" l="1"/>
  <c r="F38" i="8"/>
  <c r="G38" i="8" s="1"/>
  <c r="A37" i="8"/>
  <c r="G36" i="8"/>
  <c r="F36" i="8"/>
  <c r="A35" i="8"/>
  <c r="F34" i="8"/>
  <c r="G34" i="8" s="1"/>
  <c r="A33" i="8"/>
  <c r="G32" i="8"/>
  <c r="F32" i="8"/>
  <c r="A31" i="8"/>
  <c r="F30" i="8"/>
  <c r="G30" i="8" s="1"/>
  <c r="A29" i="8"/>
  <c r="G28" i="8"/>
  <c r="F28" i="8"/>
  <c r="A27" i="8"/>
  <c r="F26" i="8"/>
  <c r="G26" i="8" s="1"/>
  <c r="A25" i="8"/>
  <c r="F24" i="8"/>
  <c r="G24" i="8" s="1"/>
  <c r="A23" i="8"/>
  <c r="F22" i="8"/>
  <c r="G22" i="8" s="1"/>
  <c r="A21" i="8"/>
  <c r="F20" i="8"/>
  <c r="G20" i="8" s="1"/>
  <c r="A8" i="8"/>
  <c r="A5" i="8"/>
  <c r="A4" i="8"/>
  <c r="I3" i="8"/>
  <c r="A3" i="8"/>
  <c r="F22" i="1"/>
  <c r="G22" i="1" s="1"/>
  <c r="F24" i="1"/>
  <c r="G24" i="1" s="1"/>
  <c r="F26" i="1"/>
  <c r="G26" i="1" s="1"/>
  <c r="F28" i="1"/>
  <c r="G28" i="1" s="1"/>
  <c r="F30" i="1"/>
  <c r="G30" i="1" s="1"/>
  <c r="F32" i="1"/>
  <c r="G32" i="1" s="1"/>
  <c r="F34" i="1"/>
  <c r="G34" i="1" s="1"/>
  <c r="F36" i="1"/>
  <c r="G36" i="1" s="1"/>
  <c r="F38" i="1"/>
  <c r="G38" i="1" s="1"/>
  <c r="F20" i="1"/>
  <c r="G20" i="1" s="1"/>
  <c r="A39" i="7"/>
  <c r="F38" i="7"/>
  <c r="G38" i="7" s="1"/>
  <c r="A37" i="7"/>
  <c r="G36" i="7"/>
  <c r="F36" i="7"/>
  <c r="A35" i="7"/>
  <c r="F34" i="7"/>
  <c r="G34" i="7" s="1"/>
  <c r="A33" i="7"/>
  <c r="F32" i="7"/>
  <c r="G32" i="7" s="1"/>
  <c r="A31" i="7"/>
  <c r="F30" i="7"/>
  <c r="G30" i="7" s="1"/>
  <c r="A29" i="7"/>
  <c r="G28" i="7"/>
  <c r="F28" i="7"/>
  <c r="A27" i="7"/>
  <c r="F26" i="7"/>
  <c r="G26" i="7" s="1"/>
  <c r="A25" i="7"/>
  <c r="F24" i="7"/>
  <c r="G24" i="7" s="1"/>
  <c r="A23" i="7"/>
  <c r="F22" i="7"/>
  <c r="G22" i="7" s="1"/>
  <c r="A21" i="7"/>
  <c r="F20" i="7"/>
  <c r="G20" i="7" s="1"/>
  <c r="A8" i="7"/>
  <c r="A5" i="7"/>
  <c r="A4" i="7"/>
  <c r="I3" i="7"/>
  <c r="A3" i="7"/>
  <c r="A39" i="6"/>
  <c r="F38" i="6"/>
  <c r="G38" i="6" s="1"/>
  <c r="A37" i="6"/>
  <c r="F36" i="6"/>
  <c r="G36" i="6" s="1"/>
  <c r="A35" i="6"/>
  <c r="F34" i="6"/>
  <c r="G34" i="6" s="1"/>
  <c r="A33" i="6"/>
  <c r="F32" i="6"/>
  <c r="G32" i="6" s="1"/>
  <c r="A31" i="6"/>
  <c r="F30" i="6"/>
  <c r="G30" i="6" s="1"/>
  <c r="A29" i="6"/>
  <c r="F28" i="6"/>
  <c r="G28" i="6" s="1"/>
  <c r="A27" i="6"/>
  <c r="F26" i="6"/>
  <c r="G26" i="6" s="1"/>
  <c r="A25" i="6"/>
  <c r="F24" i="6"/>
  <c r="G24" i="6" s="1"/>
  <c r="A23" i="6"/>
  <c r="F22" i="6"/>
  <c r="G22" i="6" s="1"/>
  <c r="A21" i="6"/>
  <c r="G20" i="6"/>
  <c r="F20" i="6"/>
  <c r="A8" i="6"/>
  <c r="A5" i="6"/>
  <c r="A4" i="6"/>
  <c r="I3" i="6"/>
  <c r="A3" i="6"/>
  <c r="A39" i="1"/>
  <c r="A37" i="1"/>
  <c r="A35" i="1"/>
  <c r="A33" i="1"/>
  <c r="A31" i="1"/>
  <c r="A29" i="1"/>
  <c r="A27" i="1"/>
  <c r="A25" i="1"/>
  <c r="A23" i="1"/>
  <c r="A21" i="1"/>
  <c r="I3" i="1"/>
  <c r="A8" i="1"/>
  <c r="I1" i="1"/>
  <c r="A3" i="1"/>
  <c r="A5" i="1"/>
  <c r="A4" i="1"/>
  <c r="E41" i="8" l="1"/>
  <c r="E41" i="7"/>
  <c r="E41" i="6"/>
  <c r="G41" i="8" l="1"/>
  <c r="I41" i="8" s="1"/>
  <c r="G41" i="7"/>
  <c r="I41" i="7" s="1"/>
  <c r="G41" i="6"/>
  <c r="I41" i="6" s="1"/>
  <c r="E41" i="1" l="1"/>
  <c r="G41" i="1" s="1"/>
  <c r="I41" i="1" l="1"/>
</calcChain>
</file>

<file path=xl/sharedStrings.xml><?xml version="1.0" encoding="utf-8"?>
<sst xmlns="http://schemas.openxmlformats.org/spreadsheetml/2006/main" count="232" uniqueCount="118">
  <si>
    <t>伝票番号</t>
    <rPh sb="0" eb="2">
      <t>デンピョウ</t>
    </rPh>
    <rPh sb="2" eb="4">
      <t>バンゴウ</t>
    </rPh>
    <phoneticPr fontId="2"/>
  </si>
  <si>
    <t>03-100</t>
    <phoneticPr fontId="2"/>
  </si>
  <si>
    <t>発行日：</t>
    <rPh sb="0" eb="3">
      <t>ハッコウビ</t>
    </rPh>
    <phoneticPr fontId="2"/>
  </si>
  <si>
    <t>担  当</t>
    <rPh sb="0" eb="1">
      <t>タン</t>
    </rPh>
    <rPh sb="3" eb="4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</si>
  <si>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</si>
  <si>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</si>
  <si>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</si>
  <si>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</si>
  <si>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商品番号・商品名</t>
    <rPh sb="0" eb="2">
      <t>ショウヒン</t>
    </rPh>
    <rPh sb="2" eb="4">
      <t>バンゴウ</t>
    </rPh>
    <rPh sb="5" eb="6">
      <t>ショウ</t>
    </rPh>
    <rPh sb="6" eb="8">
      <t>ヒンメイ</t>
    </rPh>
    <phoneticPr fontId="2"/>
  </si>
  <si>
    <t>スポーツバッグ</t>
    <phoneticPr fontId="2"/>
  </si>
  <si>
    <t>財布・赤</t>
    <rPh sb="0" eb="2">
      <t>サイフ</t>
    </rPh>
    <rPh sb="3" eb="4">
      <t>アカ</t>
    </rPh>
    <phoneticPr fontId="2"/>
  </si>
  <si>
    <t>レプリカ ユニフォーム (ホーム)</t>
    <phoneticPr fontId="2"/>
  </si>
  <si>
    <t>レプリカ ユニフォーム (アウェイ)</t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</si>
  <si>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</si>
  <si>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</si>
  <si>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税  抜</t>
    <rPh sb="0" eb="1">
      <t>ゼイ</t>
    </rPh>
    <rPh sb="3" eb="4">
      <t>ヌ</t>
    </rPh>
    <phoneticPr fontId="2"/>
  </si>
  <si>
    <t>チームマスコットぬいぐるみ</t>
    <phoneticPr fontId="2"/>
  </si>
  <si>
    <t>当座預金 ００９－０９８１９</t>
    <rPh sb="0" eb="2">
      <t>トウザ</t>
    </rPh>
    <rPh sb="2" eb="4">
      <t>ヨキン</t>
    </rPh>
    <phoneticPr fontId="2"/>
  </si>
  <si>
    <t>総  額</t>
    <rPh sb="0" eb="1">
      <t>フサ</t>
    </rPh>
    <rPh sb="3" eb="4">
      <t>ガク</t>
    </rPh>
    <phoneticPr fontId="2"/>
  </si>
  <si>
    <t>電  話：</t>
    <rPh sb="0" eb="1">
      <t>デン</t>
    </rPh>
    <rPh sb="3" eb="4">
      <t>ハナシ</t>
    </rPh>
    <phoneticPr fontId="2"/>
  </si>
  <si>
    <t>請     求     書</t>
    <rPh sb="0" eb="1">
      <t>ショウ</t>
    </rPh>
    <rPh sb="6" eb="7">
      <t>モトム</t>
    </rPh>
    <rPh sb="12" eb="13">
      <t>ショ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</si>
  <si>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</si>
  <si>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田中工業株式会社</t>
    <rPh sb="0" eb="2">
      <t>タナカ</t>
    </rPh>
    <rPh sb="2" eb="4">
      <t>コウギョウ</t>
    </rPh>
    <rPh sb="4" eb="8">
      <t>カブシキガイシャ</t>
    </rPh>
    <phoneticPr fontId="8"/>
  </si>
  <si>
    <t>企画室　システム課</t>
    <rPh sb="0" eb="3">
      <t>キカクシツ</t>
    </rPh>
    <rPh sb="8" eb="9">
      <t>カ</t>
    </rPh>
    <phoneticPr fontId="8"/>
  </si>
  <si>
    <t>橋本　次郎</t>
    <rPh sb="0" eb="2">
      <t>ハシモト</t>
    </rPh>
    <rPh sb="3" eb="5">
      <t>ジロウ</t>
    </rPh>
    <phoneticPr fontId="8"/>
  </si>
  <si>
    <t>早田　一太</t>
    <rPh sb="0" eb="2">
      <t>ハヤタ</t>
    </rPh>
    <rPh sb="3" eb="4">
      <t>イチ</t>
    </rPh>
    <rPh sb="4" eb="5">
      <t>タ</t>
    </rPh>
    <phoneticPr fontId="8"/>
  </si>
  <si>
    <t>浦和電気株式会社</t>
    <rPh sb="0" eb="2">
      <t>ウラワ</t>
    </rPh>
    <rPh sb="2" eb="4">
      <t>デンキ</t>
    </rPh>
    <rPh sb="4" eb="8">
      <t>カブシキガイシャ</t>
    </rPh>
    <phoneticPr fontId="8"/>
  </si>
  <si>
    <t>経営企画部　情報システム課</t>
    <rPh sb="0" eb="2">
      <t>ケイエイ</t>
    </rPh>
    <rPh sb="2" eb="4">
      <t>キカク</t>
    </rPh>
    <rPh sb="4" eb="5">
      <t>ブ</t>
    </rPh>
    <rPh sb="6" eb="8">
      <t>ジョウホウ</t>
    </rPh>
    <rPh sb="12" eb="13">
      <t>カ</t>
    </rPh>
    <phoneticPr fontId="8"/>
  </si>
  <si>
    <t>田中　三郎</t>
    <rPh sb="0" eb="2">
      <t>タナカ</t>
    </rPh>
    <rPh sb="3" eb="5">
      <t>サブロウ</t>
    </rPh>
    <phoneticPr fontId="8"/>
  </si>
  <si>
    <t>小谷　良夫</t>
    <rPh sb="0" eb="2">
      <t>コタニ</t>
    </rPh>
    <rPh sb="3" eb="5">
      <t>ヨシオ</t>
    </rPh>
    <phoneticPr fontId="8"/>
  </si>
  <si>
    <t>桜工器株式会社</t>
    <rPh sb="0" eb="1">
      <t>サクラ</t>
    </rPh>
    <rPh sb="1" eb="3">
      <t>コウキ</t>
    </rPh>
    <rPh sb="3" eb="7">
      <t>カブシキガイシャ</t>
    </rPh>
    <phoneticPr fontId="8"/>
  </si>
  <si>
    <t>管理部　総務課</t>
    <rPh sb="0" eb="2">
      <t>カンリ</t>
    </rPh>
    <rPh sb="2" eb="3">
      <t>ブ</t>
    </rPh>
    <rPh sb="4" eb="7">
      <t>ソウムカ</t>
    </rPh>
    <phoneticPr fontId="8"/>
  </si>
  <si>
    <t>高橋　周樹</t>
    <rPh sb="0" eb="2">
      <t>タカハシ</t>
    </rPh>
    <rPh sb="3" eb="4">
      <t>シュウ</t>
    </rPh>
    <rPh sb="4" eb="5">
      <t>キ</t>
    </rPh>
    <phoneticPr fontId="8"/>
  </si>
  <si>
    <t>西田　実</t>
    <rPh sb="0" eb="2">
      <t>ニシダ</t>
    </rPh>
    <rPh sb="3" eb="4">
      <t>ミノル</t>
    </rPh>
    <phoneticPr fontId="8"/>
  </si>
  <si>
    <t>香川金属株式会社</t>
    <rPh sb="0" eb="2">
      <t>カガワ</t>
    </rPh>
    <rPh sb="2" eb="4">
      <t>キンゾク</t>
    </rPh>
    <rPh sb="4" eb="8">
      <t>カブシキガイシャ</t>
    </rPh>
    <phoneticPr fontId="8"/>
  </si>
  <si>
    <t>総務部</t>
    <rPh sb="0" eb="2">
      <t>ソウム</t>
    </rPh>
    <rPh sb="2" eb="3">
      <t>ブ</t>
    </rPh>
    <phoneticPr fontId="8"/>
  </si>
  <si>
    <t>木村　徹</t>
    <rPh sb="0" eb="2">
      <t>キムラ</t>
    </rPh>
    <rPh sb="3" eb="4">
      <t>トオル</t>
    </rPh>
    <phoneticPr fontId="8"/>
  </si>
  <si>
    <t>株式会社未来</t>
    <rPh sb="0" eb="4">
      <t>カブシキガイシャ</t>
    </rPh>
    <rPh sb="4" eb="6">
      <t>ミライ</t>
    </rPh>
    <phoneticPr fontId="8"/>
  </si>
  <si>
    <t>情報システム本部</t>
    <rPh sb="0" eb="2">
      <t>ジョウホウ</t>
    </rPh>
    <rPh sb="6" eb="8">
      <t>ホンブ</t>
    </rPh>
    <phoneticPr fontId="8"/>
  </si>
  <si>
    <t>次田　史朗</t>
    <rPh sb="0" eb="2">
      <t>ツギタ</t>
    </rPh>
    <rPh sb="3" eb="5">
      <t>シロウ</t>
    </rPh>
    <phoneticPr fontId="8"/>
  </si>
  <si>
    <t>立川精機株式会社</t>
    <rPh sb="0" eb="2">
      <t>タチカワ</t>
    </rPh>
    <rPh sb="2" eb="4">
      <t>セイキ</t>
    </rPh>
    <rPh sb="4" eb="8">
      <t>カブシキガイシャ</t>
    </rPh>
    <phoneticPr fontId="8"/>
  </si>
  <si>
    <t>管理部</t>
    <rPh sb="0" eb="2">
      <t>カンリ</t>
    </rPh>
    <rPh sb="2" eb="3">
      <t>ブ</t>
    </rPh>
    <phoneticPr fontId="8"/>
  </si>
  <si>
    <t>株式会社ニューコムイズム</t>
    <rPh sb="0" eb="4">
      <t>カブシキガイシャ</t>
    </rPh>
    <phoneticPr fontId="8"/>
  </si>
  <si>
    <t>SI事業部</t>
    <rPh sb="2" eb="4">
      <t>ジギョウ</t>
    </rPh>
    <rPh sb="4" eb="5">
      <t>ブ</t>
    </rPh>
    <phoneticPr fontId="8"/>
  </si>
  <si>
    <t>高川　周平</t>
    <rPh sb="3" eb="4">
      <t>シュウ</t>
    </rPh>
    <rPh sb="4" eb="5">
      <t>ヘイ</t>
    </rPh>
    <phoneticPr fontId="8"/>
  </si>
  <si>
    <t>有限会社原田</t>
    <rPh sb="0" eb="2">
      <t>ユウゲン</t>
    </rPh>
    <rPh sb="2" eb="4">
      <t>カイシャ</t>
    </rPh>
    <rPh sb="4" eb="6">
      <t>ハラダ</t>
    </rPh>
    <phoneticPr fontId="8"/>
  </si>
  <si>
    <t>総務課</t>
    <rPh sb="0" eb="2">
      <t>ソウム</t>
    </rPh>
    <rPh sb="2" eb="3">
      <t>カ</t>
    </rPh>
    <phoneticPr fontId="8"/>
  </si>
  <si>
    <t>川本　孝平</t>
    <phoneticPr fontId="8"/>
  </si>
  <si>
    <t>下川電気株式会社</t>
    <rPh sb="0" eb="2">
      <t>シモカワ</t>
    </rPh>
    <rPh sb="2" eb="4">
      <t>デンキ</t>
    </rPh>
    <rPh sb="4" eb="8">
      <t>カブシキガイシャ</t>
    </rPh>
    <phoneticPr fontId="8"/>
  </si>
  <si>
    <t>竹中　祐輝</t>
    <rPh sb="0" eb="2">
      <t>タケナカ</t>
    </rPh>
    <rPh sb="3" eb="5">
      <t>ユウキ</t>
    </rPh>
    <phoneticPr fontId="8"/>
  </si>
  <si>
    <t>内田産業株式会社</t>
    <rPh sb="0" eb="2">
      <t>ウチダ</t>
    </rPh>
    <rPh sb="2" eb="4">
      <t>サンギョウ</t>
    </rPh>
    <rPh sb="4" eb="8">
      <t>カブシキガイシャ</t>
    </rPh>
    <phoneticPr fontId="8"/>
  </si>
  <si>
    <t>高田　智</t>
    <rPh sb="1" eb="2">
      <t>タ</t>
    </rPh>
    <rPh sb="3" eb="4">
      <t>サトシ</t>
    </rPh>
    <phoneticPr fontId="8"/>
  </si>
  <si>
    <t>藤山工業株式会社</t>
    <rPh sb="0" eb="2">
      <t>フジヤマ</t>
    </rPh>
    <rPh sb="2" eb="4">
      <t>コウギョウ</t>
    </rPh>
    <rPh sb="4" eb="8">
      <t>カブシキガイシャ</t>
    </rPh>
    <phoneticPr fontId="8"/>
  </si>
  <si>
    <t>中本　浩二</t>
    <rPh sb="0" eb="1">
      <t>ナカ</t>
    </rPh>
    <rPh sb="3" eb="5">
      <t>コウジ</t>
    </rPh>
    <phoneticPr fontId="8"/>
  </si>
  <si>
    <t>株式会社河野運輸</t>
    <rPh sb="0" eb="4">
      <t>カブシキガイシャ</t>
    </rPh>
    <rPh sb="4" eb="6">
      <t>カワノ</t>
    </rPh>
    <rPh sb="6" eb="8">
      <t>ウンユ</t>
    </rPh>
    <phoneticPr fontId="8"/>
  </si>
  <si>
    <t>田村　政和</t>
    <rPh sb="0" eb="2">
      <t>タムラ</t>
    </rPh>
    <rPh sb="3" eb="5">
      <t>マサカズ</t>
    </rPh>
    <phoneticPr fontId="8"/>
  </si>
  <si>
    <t>渋谷製菓株式会社</t>
    <rPh sb="0" eb="2">
      <t>シブヤ</t>
    </rPh>
    <rPh sb="2" eb="4">
      <t>セイカ</t>
    </rPh>
    <rPh sb="4" eb="8">
      <t>カブシキガイシャ</t>
    </rPh>
    <phoneticPr fontId="8"/>
  </si>
  <si>
    <t>川島　周一</t>
    <rPh sb="1" eb="2">
      <t>シマ</t>
    </rPh>
    <rPh sb="3" eb="4">
      <t>シュウ</t>
    </rPh>
    <rPh sb="4" eb="5">
      <t>イチ</t>
    </rPh>
    <phoneticPr fontId="8"/>
  </si>
  <si>
    <t>株式会社後上工業</t>
    <rPh sb="0" eb="4">
      <t>カブシキガイシャ</t>
    </rPh>
    <rPh sb="4" eb="5">
      <t>ゴ</t>
    </rPh>
    <rPh sb="5" eb="6">
      <t>カミ</t>
    </rPh>
    <rPh sb="6" eb="8">
      <t>コウギョウ</t>
    </rPh>
    <phoneticPr fontId="8"/>
  </si>
  <si>
    <t>芳澤　勇雄</t>
    <rPh sb="0" eb="2">
      <t>ヨシザワ</t>
    </rPh>
    <rPh sb="3" eb="5">
      <t>イサオ</t>
    </rPh>
    <phoneticPr fontId="8"/>
  </si>
  <si>
    <t>さいたま産機株式会社</t>
    <rPh sb="4" eb="6">
      <t>サンキ</t>
    </rPh>
    <rPh sb="6" eb="10">
      <t>カブシキガイシャ</t>
    </rPh>
    <phoneticPr fontId="8"/>
  </si>
  <si>
    <t>山崎　尚央</t>
    <rPh sb="0" eb="2">
      <t>ヤマザキ</t>
    </rPh>
    <rPh sb="3" eb="5">
      <t>ヒサオ</t>
    </rPh>
    <phoneticPr fontId="8"/>
  </si>
  <si>
    <t>寺島コーポレーション</t>
    <rPh sb="0" eb="2">
      <t>テラシマ</t>
    </rPh>
    <phoneticPr fontId="8"/>
  </si>
  <si>
    <t>大谷　健治</t>
    <rPh sb="0" eb="2">
      <t>オオタニ</t>
    </rPh>
    <rPh sb="3" eb="5">
      <t>ケンジ</t>
    </rPh>
    <phoneticPr fontId="8"/>
  </si>
  <si>
    <t>田島工業株式会社</t>
    <rPh sb="0" eb="2">
      <t>タジマ</t>
    </rPh>
    <rPh sb="2" eb="4">
      <t>コウギョウ</t>
    </rPh>
    <rPh sb="4" eb="8">
      <t>カブシキガイシャ</t>
    </rPh>
    <phoneticPr fontId="8"/>
  </si>
  <si>
    <t>小川　進</t>
    <rPh sb="0" eb="2">
      <t>オガワ</t>
    </rPh>
    <rPh sb="3" eb="4">
      <t>ススム</t>
    </rPh>
    <phoneticPr fontId="8"/>
  </si>
  <si>
    <t>多田園商業株式会社</t>
    <rPh sb="0" eb="2">
      <t>タダ</t>
    </rPh>
    <rPh sb="2" eb="3">
      <t>ソノ</t>
    </rPh>
    <rPh sb="3" eb="5">
      <t>ショウギョウ</t>
    </rPh>
    <rPh sb="5" eb="9">
      <t>カブシキガイシャ</t>
    </rPh>
    <phoneticPr fontId="8"/>
  </si>
  <si>
    <t>中山　大樹</t>
    <rPh sb="0" eb="2">
      <t>ナカヤマ</t>
    </rPh>
    <rPh sb="3" eb="5">
      <t>ダイキ</t>
    </rPh>
    <phoneticPr fontId="8"/>
  </si>
  <si>
    <t>鮫川産業株式会社</t>
    <rPh sb="0" eb="2">
      <t>サメカワ</t>
    </rPh>
    <rPh sb="2" eb="4">
      <t>サンギョウ</t>
    </rPh>
    <rPh sb="4" eb="8">
      <t>カブシキガイシャ</t>
    </rPh>
    <phoneticPr fontId="8"/>
  </si>
  <si>
    <t>太田　有志</t>
    <rPh sb="0" eb="2">
      <t>オオタ</t>
    </rPh>
    <rPh sb="3" eb="5">
      <t>ユウジ</t>
    </rPh>
    <phoneticPr fontId="8"/>
  </si>
  <si>
    <t>お客様No</t>
    <rPh sb="1" eb="3">
      <t>キャクサマ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</si>
  <si>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</si>
  <si>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</si>
  <si>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</si>
  <si>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営業担当</t>
    <rPh sb="0" eb="2">
      <t>エイギョウ</t>
    </rPh>
    <rPh sb="2" eb="4">
      <t>タントウ</t>
    </rPh>
    <phoneticPr fontId="2"/>
  </si>
  <si>
    <t>中央区日本橋１－２－３</t>
    <rPh sb="0" eb="3">
      <t>チュウオウク</t>
    </rPh>
    <rPh sb="3" eb="6">
      <t>ニホンバシ</t>
    </rPh>
    <phoneticPr fontId="2"/>
  </si>
  <si>
    <t>中央区日本橋１－２－４</t>
    <rPh sb="0" eb="3">
      <t>チュウオウク</t>
    </rPh>
    <rPh sb="3" eb="6">
      <t>ニホンバシ</t>
    </rPh>
    <phoneticPr fontId="2"/>
  </si>
  <si>
    <t>中央区日本橋１－２－５</t>
    <rPh sb="0" eb="3">
      <t>チュウオウク</t>
    </rPh>
    <rPh sb="3" eb="6">
      <t>ニホンバシ</t>
    </rPh>
    <phoneticPr fontId="2"/>
  </si>
  <si>
    <t>中央区日本橋１－２－６</t>
    <rPh sb="0" eb="3">
      <t>チュウオウク</t>
    </rPh>
    <rPh sb="3" eb="6">
      <t>ニホンバシ</t>
    </rPh>
    <phoneticPr fontId="2"/>
  </si>
  <si>
    <t>中央区日本橋１－２－７</t>
    <rPh sb="0" eb="3">
      <t>チュウオウク</t>
    </rPh>
    <rPh sb="3" eb="6">
      <t>ニホンバシ</t>
    </rPh>
    <phoneticPr fontId="2"/>
  </si>
  <si>
    <t>中央区日本橋１－２－８</t>
    <rPh sb="0" eb="3">
      <t>チュウオウク</t>
    </rPh>
    <rPh sb="3" eb="6">
      <t>ニホンバシ</t>
    </rPh>
    <phoneticPr fontId="2"/>
  </si>
  <si>
    <t>中央区日本橋１－２－９</t>
    <rPh sb="0" eb="3">
      <t>チュウオウク</t>
    </rPh>
    <rPh sb="3" eb="6">
      <t>ニホンバシ</t>
    </rPh>
    <phoneticPr fontId="2"/>
  </si>
  <si>
    <t>中央区日本橋１－２－１０</t>
    <rPh sb="0" eb="3">
      <t>チュウオウク</t>
    </rPh>
    <rPh sb="3" eb="6">
      <t>ニホンバシ</t>
    </rPh>
    <phoneticPr fontId="2"/>
  </si>
  <si>
    <t>中央区日本橋１－２－１１</t>
    <rPh sb="0" eb="3">
      <t>チュウオウク</t>
    </rPh>
    <rPh sb="3" eb="6">
      <t>ニホンバシ</t>
    </rPh>
    <phoneticPr fontId="2"/>
  </si>
  <si>
    <t>中央区日本橋１－２－１２</t>
    <rPh sb="0" eb="3">
      <t>チュウオウク</t>
    </rPh>
    <rPh sb="3" eb="6">
      <t>ニホンバシ</t>
    </rPh>
    <phoneticPr fontId="2"/>
  </si>
  <si>
    <t>中央区日本橋１－２－１３</t>
    <rPh sb="0" eb="3">
      <t>チュウオウク</t>
    </rPh>
    <rPh sb="3" eb="6">
      <t>ニホンバシ</t>
    </rPh>
    <phoneticPr fontId="2"/>
  </si>
  <si>
    <t>中央区日本橋１－２－１４</t>
    <rPh sb="0" eb="3">
      <t>チュウオウク</t>
    </rPh>
    <rPh sb="3" eb="6">
      <t>ニホンバシ</t>
    </rPh>
    <phoneticPr fontId="2"/>
  </si>
  <si>
    <t>中央区日本橋１－２－１５</t>
    <rPh sb="0" eb="3">
      <t>チュウオウク</t>
    </rPh>
    <rPh sb="3" eb="6">
      <t>ニホンバシ</t>
    </rPh>
    <phoneticPr fontId="2"/>
  </si>
  <si>
    <t>中央区日本橋１－２－１６</t>
    <rPh sb="0" eb="3">
      <t>チュウオウク</t>
    </rPh>
    <rPh sb="3" eb="6">
      <t>ニホンバシ</t>
    </rPh>
    <phoneticPr fontId="2"/>
  </si>
  <si>
    <t>中央区日本橋１－２－１７</t>
    <rPh sb="0" eb="3">
      <t>チュウオウク</t>
    </rPh>
    <rPh sb="3" eb="6">
      <t>ニホンバシ</t>
    </rPh>
    <phoneticPr fontId="2"/>
  </si>
  <si>
    <t>中央区日本橋１－２－１８</t>
    <rPh sb="0" eb="3">
      <t>チュウオウク</t>
    </rPh>
    <rPh sb="3" eb="6">
      <t>ニホンバシ</t>
    </rPh>
    <phoneticPr fontId="2"/>
  </si>
  <si>
    <t>中央区日本橋１－２－１９</t>
    <rPh sb="0" eb="3">
      <t>チュウオウク</t>
    </rPh>
    <rPh sb="3" eb="6">
      <t>ニホンバシ</t>
    </rPh>
    <phoneticPr fontId="2"/>
  </si>
  <si>
    <t>中央区日本橋１－２－２０</t>
    <rPh sb="0" eb="3">
      <t>チュウオウク</t>
    </rPh>
    <rPh sb="3" eb="6">
      <t>ニホンバシ</t>
    </rPh>
    <phoneticPr fontId="2"/>
  </si>
  <si>
    <t>中央区日本橋１－２－２１</t>
    <rPh sb="0" eb="3">
      <t>チュウオウク</t>
    </rPh>
    <rPh sb="3" eb="6">
      <t>ニホンバシ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</si>
  <si>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</si>
  <si>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</si>
  <si>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株式会社ニューコム</t>
    <rPh sb="0" eb="4">
      <t>カブシキガイシャ</t>
    </rPh>
    <phoneticPr fontId="2"/>
  </si>
  <si>
    <t>〒 330-0061</t>
    <phoneticPr fontId="2"/>
  </si>
  <si>
    <t>さいたま市浦和区常盤７－３－１６</t>
    <rPh sb="4" eb="5">
      <t>シ</t>
    </rPh>
    <rPh sb="5" eb="7">
      <t>ウラワ</t>
    </rPh>
    <rPh sb="7" eb="8">
      <t>ク</t>
    </rPh>
    <rPh sb="8" eb="10">
      <t>トキワ</t>
    </rPh>
    <phoneticPr fontId="2"/>
  </si>
  <si>
    <t>はなまる銀行</t>
    <rPh sb="4" eb="6">
      <t>ギンコウ</t>
    </rPh>
    <phoneticPr fontId="2"/>
  </si>
  <si>
    <t xml:space="preserve">さんかく支店 </t>
    <phoneticPr fontId="2"/>
  </si>
  <si>
    <t>　様</t>
    <rPh sb="1" eb="2">
      <t>サマ</t>
    </rPh>
    <phoneticPr fontId="2"/>
  </si>
  <si>
    <t>顧客マスターへ</t>
    <rPh sb="0" eb="2">
      <t>コキャク</t>
    </rPh>
    <phoneticPr fontId="2"/>
  </si>
  <si>
    <t>請求書原本へ戻る</t>
    <rPh sb="0" eb="3">
      <t>セイキュウショ</t>
    </rPh>
    <rPh sb="3" eb="5">
      <t>ゲンポン</t>
    </rPh>
    <rPh sb="6" eb="7">
      <t>モド</t>
    </rPh>
    <phoneticPr fontId="2"/>
  </si>
  <si>
    <t>商品名</t>
    <rPh sb="0" eb="1">
      <t>ショウ</t>
    </rPh>
    <rPh sb="1" eb="3">
      <t>ヒンメイ</t>
    </rPh>
    <phoneticPr fontId="2"/>
  </si>
  <si>
    <t>商品番号</t>
    <rPh sb="0" eb="2">
      <t>ショウヒン</t>
    </rPh>
    <rPh sb="2" eb="4">
      <t>バンゴウ</t>
    </rPh>
    <phoneticPr fontId="2"/>
  </si>
  <si>
    <t>048-815-8450 (代)</t>
    <rPh sb="14" eb="15">
      <t>ダイ</t>
    </rPh>
    <phoneticPr fontId="2"/>
  </si>
  <si>
    <t>数量</t>
  </si>
  <si>
    <t>単価</t>
  </si>
  <si>
    <t>金額</t>
  </si>
  <si>
    <t>備考</t>
  </si>
  <si>
    <t>スポーツバッグ</t>
  </si>
  <si>
    <t>レプリカ ユニフォーム (ホーム)</t>
  </si>
  <si>
    <t>財布・赤</t>
  </si>
  <si>
    <t>レプリカ ユニフォーム (アウェイ)</t>
  </si>
  <si>
    <t>チームマスコットぬいぐるみ</t>
  </si>
  <si>
    <t/>
  </si>
  <si>
    <t>商品番号・商品名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</si>
</sst>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[&lt;=999]000;[&lt;=9999]000\-00;000\-0000"/>
    <numFmt numFmtId="177" formatCode="&quot;〒&quot;000\-0000"/>
    <numFmt numFmtId="178" formatCode="0_);[Red]\(0\)"/>
    <numFmt numFmtId="179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5" fillId="0" borderId="0" xfId="0" applyFont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8" fontId="6" fillId="0" borderId="7" xfId="0" applyNumberFormat="1" applyFont="1" applyBorder="1"/>
    <xf numFmtId="38" fontId="6" fillId="0" borderId="7" xfId="1" applyFont="1" applyBorder="1"/>
    <xf numFmtId="6" fontId="6" fillId="0" borderId="8" xfId="0" applyNumberFormat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38" fontId="0" fillId="0" borderId="18" xfId="1" applyFont="1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5" xfId="0" applyFill="1" applyBorder="1" applyAlignment="1">
      <alignment horizontal="left" vertical="center" shrinkToFit="1"/>
    </xf>
    <xf numFmtId="0" fontId="0" fillId="0" borderId="37" xfId="0" applyFill="1" applyBorder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3" fillId="2" borderId="38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178" fontId="0" fillId="0" borderId="0" xfId="0" applyNumberFormat="1"/>
    <xf numFmtId="0" fontId="0" fillId="0" borderId="39" xfId="0" applyBorder="1" applyAlignment="1">
      <alignment horizontal="center"/>
    </xf>
    <xf numFmtId="0" fontId="9" fillId="0" borderId="0" xfId="3"/>
    <xf numFmtId="0" fontId="9" fillId="0" borderId="0" xfId="3" applyAlignment="1">
      <alignment horizontal="center"/>
    </xf>
    <xf numFmtId="176" fontId="0" fillId="0" borderId="35" xfId="0" applyNumberFormat="1" applyFill="1" applyBorder="1" applyAlignment="1">
      <alignment horizontal="center" vertical="center"/>
    </xf>
    <xf numFmtId="177" fontId="5" fillId="0" borderId="0" xfId="0" applyNumberFormat="1" applyFont="1" applyAlignment="1">
      <alignment horizontal="left"/>
    </xf>
    <xf numFmtId="179" fontId="0" fillId="0" borderId="0" xfId="0" applyNumberFormat="1" applyAlignment="1">
      <alignment horizontal="center"/>
    </xf>
    <xf numFmtId="0" fontId="3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38" fontId="0" fillId="0" borderId="35" xfId="1" applyFont="1" applyBorder="1" applyAlignment="1">
      <alignment vertical="center"/>
    </xf>
    <xf numFmtId="0" fontId="5" fillId="0" borderId="49" xfId="0" applyFont="1" applyBorder="1"/>
    <xf numFmtId="38" fontId="0" fillId="0" borderId="0" xfId="0" applyNumberFormat="1"/>
    <xf numFmtId="0" fontId="0" fillId="0" borderId="45" xfId="0" applyBorder="1" applyAlignment="1">
      <alignment horizontal="left" vertical="center"/>
    </xf>
    <xf numFmtId="6" fontId="0" fillId="0" borderId="0" xfId="2" applyFont="1" applyAlignment="1"/>
    <xf numFmtId="0" fontId="0" fillId="0" borderId="0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27" xfId="1" applyFont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6" fontId="0" fillId="0" borderId="27" xfId="1" applyNumberFormat="1" applyFont="1" applyBorder="1" applyAlignment="1">
      <alignment vertical="center"/>
    </xf>
    <xf numFmtId="6" fontId="0" fillId="0" borderId="20" xfId="1" applyNumberFormat="1" applyFont="1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38" fontId="0" fillId="0" borderId="35" xfId="0" applyNumberFormat="1" applyBorder="1" applyAlignment="1">
      <alignment horizontal="center"/>
    </xf>
    <xf numFmtId="6" fontId="0" fillId="0" borderId="35" xfId="2" applyFont="1" applyBorder="1" applyAlignment="1">
      <alignment horizontal="center"/>
    </xf>
    <xf numFmtId="6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tabSelected="1" zoomScaleNormal="100" workbookViewId="0"/>
  </sheetViews>
  <sheetFormatPr defaultRowHeight="13.5"/>
  <cols>
    <col min="1" max="1" width="16.875" customWidth="1"/>
    <col min="2" max="2" width="7.75" customWidth="1"/>
    <col min="3" max="3" width="7.875" customWidth="1"/>
    <col min="4" max="7" width="9.25" customWidth="1"/>
    <col min="9" max="9" width="16.5" customWidth="1"/>
    <col min="11" max="11" width="14.125" bestFit="1" customWidth="1"/>
    <col min="12" max="12" width="9.25" bestFit="1" customWidth="1"/>
    <col min="13" max="13" width="23.75" bestFit="1" customWidth="1"/>
    <col min="14" max="14" width="26.25" bestFit="1" customWidth="1"/>
    <col min="15" max="16" width="10.25" bestFit="1" customWidth="1"/>
  </cols>
  <sheetData>
    <row r="1" spans="1:11" ht="14.25" thickBot="1">
      <c r="H1" t="s">
        <v>2</v>
      </c>
      <c r="I1" s="3">
        <f ca="1">TODAY()</f>
        <v>41108</v>
      </c>
    </row>
    <row r="2" spans="1:11" ht="21.75" customHeight="1" thickBot="1">
      <c r="H2" s="12" t="s">
        <v>0</v>
      </c>
      <c r="I2" s="13" t="s">
        <v>3</v>
      </c>
      <c r="K2" s="30" t="s">
        <v>102</v>
      </c>
    </row>
    <row r="3" spans="1:11" ht="14.25" thickBot="1">
      <c r="A3" s="33">
        <f>VLOOKUP(お客様番号,顧客リスト,6,FALSE)</f>
        <v>1234567</v>
      </c>
      <c r="H3" s="1" t="s">
        <v>1</v>
      </c>
      <c r="I3" s="2" t="str">
        <f>VLOOKUP(お客様番号,顧客リスト,5,FALSE)</f>
        <v>早田　一太</v>
      </c>
      <c r="K3" s="29">
        <v>1</v>
      </c>
    </row>
    <row r="4" spans="1:11">
      <c r="A4" s="28" t="str">
        <f>VLOOKUP(お客様番号,顧客リスト,7,FALSE)</f>
        <v>中央区日本橋１－２－３</v>
      </c>
      <c r="D4" s="75" t="s">
        <v>20</v>
      </c>
      <c r="E4" s="75"/>
      <c r="F4" s="75"/>
      <c r="G4" s="75"/>
    </row>
    <row r="5" spans="1:11" ht="14.25" thickBot="1">
      <c r="A5" s="28" t="str">
        <f>VLOOKUP(お客様番号,顧客リスト,2,FALSE)</f>
        <v>田中工業株式会社</v>
      </c>
      <c r="D5" s="76"/>
      <c r="E5" s="76"/>
      <c r="F5" s="76"/>
      <c r="G5" s="76"/>
    </row>
    <row r="6" spans="1:11" ht="14.25" thickTop="1"/>
    <row r="8" spans="1:11">
      <c r="A8" s="34" t="str">
        <f>VLOOKUP(お客様番号,顧客リスト,4,FALSE)</f>
        <v>橋本　次郎</v>
      </c>
      <c r="B8" t="s">
        <v>101</v>
      </c>
      <c r="G8" t="s">
        <v>96</v>
      </c>
    </row>
    <row r="9" spans="1:11">
      <c r="G9" s="4" t="s">
        <v>97</v>
      </c>
    </row>
    <row r="10" spans="1:11">
      <c r="G10" s="4" t="s">
        <v>98</v>
      </c>
    </row>
    <row r="11" spans="1:11">
      <c r="G11" s="4" t="s">
        <v>19</v>
      </c>
      <c r="H11" t="s">
        <v>106</v>
      </c>
    </row>
    <row r="12" spans="1:11">
      <c r="F12" s="4"/>
    </row>
    <row r="13" spans="1:11" ht="3.75" customHeight="1">
      <c r="F13" s="4"/>
    </row>
    <row r="14" spans="1:11">
      <c r="F14" s="4"/>
      <c r="G14" s="4" t="s">
        <v>99</v>
      </c>
      <c r="H14" s="4" t="s">
        <v>100</v>
      </c>
    </row>
    <row r="15" spans="1:11">
      <c r="F15" s="4"/>
      <c r="G15" s="4" t="s">
        <v>17</v>
      </c>
    </row>
    <row r="16" spans="1:11" ht="3.75" customHeight="1">
      <c r="F16" s="4"/>
      <c r="G16" s="4"/>
      <c r="H16" s="4"/>
      <c r="I16" s="4"/>
    </row>
    <row r="17" spans="1:9">
      <c r="A17" t="s">
        <v>21</v>
      </c>
    </row>
    <row r="18" spans="1:9" ht="14.25" thickBot="1"/>
    <row r="19" spans="1:9" ht="24.75" customHeight="1" thickBot="1">
      <c r="A19" s="72" t="s">
        <v>8</v>
      </c>
      <c r="B19" s="73"/>
      <c r="C19" s="73"/>
      <c r="D19" s="74"/>
      <c r="E19" s="14" t="s">
        <v>4</v>
      </c>
      <c r="F19" s="14" t="s">
        <v>5</v>
      </c>
      <c r="G19" s="14" t="s">
        <v>6</v>
      </c>
      <c r="H19" s="67" t="s">
        <v>7</v>
      </c>
      <c r="I19" s="68"/>
    </row>
    <row r="20" spans="1:9" ht="18.75" customHeight="1">
      <c r="A20" s="79"/>
      <c r="B20" s="80"/>
      <c r="C20" s="80"/>
      <c r="D20" s="81"/>
      <c r="E20" s="71"/>
      <c r="F20" s="71" t="str">
        <f>IFERROR(VLOOKUP(A20,製品一覧,4),"")</f>
        <v/>
      </c>
      <c r="G20" s="77" t="str">
        <f>IFERROR(E20*F20,"")</f>
        <v/>
      </c>
      <c r="H20" s="69"/>
      <c r="I20" s="70"/>
    </row>
    <row r="21" spans="1:9" ht="18.75" customHeight="1">
      <c r="A21" s="64" t="str">
        <f>IFERROR(VLOOKUP(A20,製品一覧,2),"")</f>
        <v/>
      </c>
      <c r="B21" s="65"/>
      <c r="C21" s="65"/>
      <c r="D21" s="66"/>
      <c r="E21" s="61"/>
      <c r="F21" s="61"/>
      <c r="G21" s="78"/>
      <c r="H21" s="62"/>
      <c r="I21" s="63"/>
    </row>
    <row r="22" spans="1:9" ht="18.75" customHeight="1">
      <c r="A22" s="56"/>
      <c r="B22" s="57"/>
      <c r="C22" s="57"/>
      <c r="D22" s="58"/>
      <c r="E22" s="59"/>
      <c r="F22" s="59" t="str">
        <f>IFERROR(VLOOKUP(A22,製品一覧,4),"")</f>
        <v/>
      </c>
      <c r="G22" s="59" t="str">
        <f t="shared" ref="G22" si="0">IFERROR(E22*F22,"")</f>
        <v/>
      </c>
      <c r="H22" s="47"/>
      <c r="I22" s="48"/>
    </row>
    <row r="23" spans="1:9" ht="18.75" customHeight="1">
      <c r="A23" s="64" t="str">
        <f>IFERROR(VLOOKUP(A22,製品一覧,2),"")</f>
        <v/>
      </c>
      <c r="B23" s="65"/>
      <c r="C23" s="65"/>
      <c r="D23" s="66"/>
      <c r="E23" s="61"/>
      <c r="F23" s="61"/>
      <c r="G23" s="61"/>
      <c r="H23" s="62"/>
      <c r="I23" s="63"/>
    </row>
    <row r="24" spans="1:9" ht="18.75" customHeight="1">
      <c r="A24" s="56"/>
      <c r="B24" s="57"/>
      <c r="C24" s="57"/>
      <c r="D24" s="58"/>
      <c r="E24" s="59"/>
      <c r="F24" s="59" t="str">
        <f>IFERROR(VLOOKUP(A24,製品一覧,4),"")</f>
        <v/>
      </c>
      <c r="G24" s="59" t="str">
        <f t="shared" ref="G24" si="1">IFERROR(E24*F24,"")</f>
        <v/>
      </c>
      <c r="H24" s="47"/>
      <c r="I24" s="48"/>
    </row>
    <row r="25" spans="1:9" ht="18.75" customHeight="1">
      <c r="A25" s="64" t="str">
        <f>IFERROR(VLOOKUP(A24,製品一覧,2),"")</f>
        <v/>
      </c>
      <c r="B25" s="65"/>
      <c r="C25" s="65"/>
      <c r="D25" s="66"/>
      <c r="E25" s="61"/>
      <c r="F25" s="61"/>
      <c r="G25" s="61"/>
      <c r="H25" s="62"/>
      <c r="I25" s="63"/>
    </row>
    <row r="26" spans="1:9" ht="18.75" customHeight="1">
      <c r="A26" s="56"/>
      <c r="B26" s="57"/>
      <c r="C26" s="57"/>
      <c r="D26" s="58"/>
      <c r="E26" s="59"/>
      <c r="F26" s="59" t="str">
        <f>IFERROR(VLOOKUP(A26,製品一覧,4),"")</f>
        <v/>
      </c>
      <c r="G26" s="59" t="str">
        <f t="shared" ref="G26" si="2">IFERROR(E26*F26,"")</f>
        <v/>
      </c>
      <c r="H26" s="47"/>
      <c r="I26" s="48"/>
    </row>
    <row r="27" spans="1:9" ht="18.75" customHeight="1">
      <c r="A27" s="64" t="str">
        <f>IFERROR(VLOOKUP(A26,製品一覧,2),"")</f>
        <v/>
      </c>
      <c r="B27" s="65"/>
      <c r="C27" s="65"/>
      <c r="D27" s="66"/>
      <c r="E27" s="61"/>
      <c r="F27" s="61"/>
      <c r="G27" s="61"/>
      <c r="H27" s="62"/>
      <c r="I27" s="63"/>
    </row>
    <row r="28" spans="1:9" ht="18.75" customHeight="1">
      <c r="A28" s="56"/>
      <c r="B28" s="57"/>
      <c r="C28" s="57"/>
      <c r="D28" s="58"/>
      <c r="E28" s="59"/>
      <c r="F28" s="59" t="str">
        <f>IFERROR(VLOOKUP(A28,製品一覧,4),"")</f>
        <v/>
      </c>
      <c r="G28" s="59" t="str">
        <f t="shared" ref="G28" si="3">IFERROR(E28*F28,"")</f>
        <v/>
      </c>
      <c r="H28" s="47"/>
      <c r="I28" s="48"/>
    </row>
    <row r="29" spans="1:9" ht="18.75" customHeight="1">
      <c r="A29" s="64" t="str">
        <f>IFERROR(VLOOKUP(A28,製品一覧,2),"")</f>
        <v/>
      </c>
      <c r="B29" s="65"/>
      <c r="C29" s="65"/>
      <c r="D29" s="66"/>
      <c r="E29" s="61"/>
      <c r="F29" s="61"/>
      <c r="G29" s="61"/>
      <c r="H29" s="62"/>
      <c r="I29" s="63"/>
    </row>
    <row r="30" spans="1:9" ht="18.75" customHeight="1">
      <c r="A30" s="56"/>
      <c r="B30" s="57"/>
      <c r="C30" s="57"/>
      <c r="D30" s="58"/>
      <c r="E30" s="59"/>
      <c r="F30" s="59" t="str">
        <f>IFERROR(VLOOKUP(A30,製品一覧,4),"")</f>
        <v/>
      </c>
      <c r="G30" s="59" t="str">
        <f t="shared" ref="G30" si="4">IFERROR(E30*F30,"")</f>
        <v/>
      </c>
      <c r="H30" s="47"/>
      <c r="I30" s="48"/>
    </row>
    <row r="31" spans="1:9" ht="18.75" customHeight="1">
      <c r="A31" s="64" t="str">
        <f>IFERROR(VLOOKUP(A30,製品一覧,2),"")</f>
        <v/>
      </c>
      <c r="B31" s="65"/>
      <c r="C31" s="65"/>
      <c r="D31" s="66"/>
      <c r="E31" s="61"/>
      <c r="F31" s="61"/>
      <c r="G31" s="61"/>
      <c r="H31" s="62"/>
      <c r="I31" s="63"/>
    </row>
    <row r="32" spans="1:9" ht="18.75" customHeight="1">
      <c r="A32" s="56"/>
      <c r="B32" s="57"/>
      <c r="C32" s="57"/>
      <c r="D32" s="58"/>
      <c r="E32" s="59"/>
      <c r="F32" s="59" t="str">
        <f>IFERROR(VLOOKUP(A32,製品一覧,4),"")</f>
        <v/>
      </c>
      <c r="G32" s="59" t="str">
        <f t="shared" ref="G32" si="5">IFERROR(E32*F32,"")</f>
        <v/>
      </c>
      <c r="H32" s="47"/>
      <c r="I32" s="48"/>
    </row>
    <row r="33" spans="1:9" ht="18.75" customHeight="1">
      <c r="A33" s="64" t="str">
        <f>IFERROR(VLOOKUP(A32,製品一覧,2),"")</f>
        <v/>
      </c>
      <c r="B33" s="65"/>
      <c r="C33" s="65"/>
      <c r="D33" s="66"/>
      <c r="E33" s="61"/>
      <c r="F33" s="61"/>
      <c r="G33" s="61"/>
      <c r="H33" s="62"/>
      <c r="I33" s="63"/>
    </row>
    <row r="34" spans="1:9" ht="18.75" customHeight="1">
      <c r="A34" s="56"/>
      <c r="B34" s="57"/>
      <c r="C34" s="57"/>
      <c r="D34" s="58"/>
      <c r="E34" s="59"/>
      <c r="F34" s="59" t="str">
        <f>IFERROR(VLOOKUP(A34,製品一覧,4),"")</f>
        <v/>
      </c>
      <c r="G34" s="59" t="str">
        <f t="shared" ref="G34" si="6">IFERROR(E34*F34,"")</f>
        <v/>
      </c>
      <c r="H34" s="47"/>
      <c r="I34" s="48"/>
    </row>
    <row r="35" spans="1:9" ht="18.75" customHeight="1">
      <c r="A35" s="64" t="str">
        <f>IFERROR(VLOOKUP(A34,製品一覧,2),"")</f>
        <v/>
      </c>
      <c r="B35" s="65"/>
      <c r="C35" s="65"/>
      <c r="D35" s="66"/>
      <c r="E35" s="61"/>
      <c r="F35" s="61"/>
      <c r="G35" s="61"/>
      <c r="H35" s="62"/>
      <c r="I35" s="63"/>
    </row>
    <row r="36" spans="1:9" ht="18.75" customHeight="1">
      <c r="A36" s="56"/>
      <c r="B36" s="57"/>
      <c r="C36" s="57"/>
      <c r="D36" s="58"/>
      <c r="E36" s="59"/>
      <c r="F36" s="59" t="str">
        <f>IFERROR(VLOOKUP(A36,製品一覧,4),"")</f>
        <v/>
      </c>
      <c r="G36" s="59" t="str">
        <f t="shared" ref="G36" si="7">IFERROR(E36*F36,"")</f>
        <v/>
      </c>
      <c r="H36" s="47"/>
      <c r="I36" s="48"/>
    </row>
    <row r="37" spans="1:9" ht="18.75" customHeight="1">
      <c r="A37" s="64" t="str">
        <f>IFERROR(VLOOKUP(A36,製品一覧,2),"")</f>
        <v/>
      </c>
      <c r="B37" s="65"/>
      <c r="C37" s="65"/>
      <c r="D37" s="66"/>
      <c r="E37" s="61"/>
      <c r="F37" s="61"/>
      <c r="G37" s="61"/>
      <c r="H37" s="62"/>
      <c r="I37" s="63"/>
    </row>
    <row r="38" spans="1:9" ht="18.75" customHeight="1">
      <c r="A38" s="56"/>
      <c r="B38" s="57"/>
      <c r="C38" s="57"/>
      <c r="D38" s="58"/>
      <c r="E38" s="59"/>
      <c r="F38" s="59" t="str">
        <f>IFERROR(VLOOKUP(A38,製品一覧,4),"")</f>
        <v/>
      </c>
      <c r="G38" s="59" t="str">
        <f t="shared" ref="G38" si="8">IFERROR(E38*F38,"")</f>
        <v/>
      </c>
      <c r="H38" s="47"/>
      <c r="I38" s="48"/>
    </row>
    <row r="39" spans="1:9" ht="18.75" customHeight="1" thickBot="1">
      <c r="A39" s="51" t="str">
        <f>IFERROR(VLOOKUP(A38,製品一覧,2),"")</f>
        <v/>
      </c>
      <c r="B39" s="52"/>
      <c r="C39" s="52"/>
      <c r="D39" s="53"/>
      <c r="E39" s="60"/>
      <c r="F39" s="60"/>
      <c r="G39" s="60"/>
      <c r="H39" s="49"/>
      <c r="I39" s="50"/>
    </row>
    <row r="40" spans="1:9">
      <c r="C40" s="54" t="s">
        <v>13</v>
      </c>
      <c r="D40" s="42" t="s">
        <v>15</v>
      </c>
      <c r="E40" s="6"/>
      <c r="F40" s="5" t="s">
        <v>14</v>
      </c>
      <c r="G40" s="6"/>
      <c r="H40" s="5" t="s">
        <v>18</v>
      </c>
      <c r="I40" s="7"/>
    </row>
    <row r="41" spans="1:9" ht="15" thickBot="1">
      <c r="C41" s="55"/>
      <c r="D41" s="8"/>
      <c r="E41" s="9">
        <f>SUM(G20:G39)</f>
        <v>0</v>
      </c>
      <c r="F41" s="8"/>
      <c r="G41" s="10">
        <f>E41*0.05</f>
        <v>0</v>
      </c>
      <c r="H41" s="8"/>
      <c r="I41" s="11">
        <f>E41+G41</f>
        <v>0</v>
      </c>
    </row>
  </sheetData>
  <mergeCells count="64">
    <mergeCell ref="F20:F21"/>
    <mergeCell ref="A26:D26"/>
    <mergeCell ref="A19:D19"/>
    <mergeCell ref="D4:G5"/>
    <mergeCell ref="A21:D21"/>
    <mergeCell ref="G20:G21"/>
    <mergeCell ref="E20:E21"/>
    <mergeCell ref="A20:D20"/>
    <mergeCell ref="A27:D27"/>
    <mergeCell ref="A23:D23"/>
    <mergeCell ref="F22:F23"/>
    <mergeCell ref="F24:F25"/>
    <mergeCell ref="F26:F27"/>
    <mergeCell ref="E22:E23"/>
    <mergeCell ref="E24:E25"/>
    <mergeCell ref="E26:E27"/>
    <mergeCell ref="A24:D24"/>
    <mergeCell ref="A25:D25"/>
    <mergeCell ref="A22:D22"/>
    <mergeCell ref="G22:G23"/>
    <mergeCell ref="G24:G25"/>
    <mergeCell ref="G26:G27"/>
    <mergeCell ref="G28:G29"/>
    <mergeCell ref="G30:G31"/>
    <mergeCell ref="A32:D32"/>
    <mergeCell ref="E32:E33"/>
    <mergeCell ref="F32:F33"/>
    <mergeCell ref="G32:G33"/>
    <mergeCell ref="A33:D33"/>
    <mergeCell ref="A28:D28"/>
    <mergeCell ref="A29:D29"/>
    <mergeCell ref="A30:D30"/>
    <mergeCell ref="A31:D31"/>
    <mergeCell ref="F28:F29"/>
    <mergeCell ref="E28:E29"/>
    <mergeCell ref="F30:F31"/>
    <mergeCell ref="E30:E31"/>
    <mergeCell ref="H26:I27"/>
    <mergeCell ref="H28:I29"/>
    <mergeCell ref="H30:I31"/>
    <mergeCell ref="H32:I33"/>
    <mergeCell ref="H19:I19"/>
    <mergeCell ref="H20:I21"/>
    <mergeCell ref="H22:I23"/>
    <mergeCell ref="H24:I25"/>
    <mergeCell ref="G36:G37"/>
    <mergeCell ref="H36:I37"/>
    <mergeCell ref="A37:D37"/>
    <mergeCell ref="A34:D34"/>
    <mergeCell ref="E34:E35"/>
    <mergeCell ref="A35:D35"/>
    <mergeCell ref="A36:D36"/>
    <mergeCell ref="E36:E37"/>
    <mergeCell ref="F36:F37"/>
    <mergeCell ref="F34:F35"/>
    <mergeCell ref="H34:I35"/>
    <mergeCell ref="G34:G35"/>
    <mergeCell ref="H38:I39"/>
    <mergeCell ref="A39:D39"/>
    <mergeCell ref="C40:C41"/>
    <mergeCell ref="A38:D38"/>
    <mergeCell ref="E38:E39"/>
    <mergeCell ref="F38:F39"/>
    <mergeCell ref="G38:G39"/>
  </mergeCells>
  <phoneticPr fontId="2"/>
  <hyperlinks>
    <hyperlink ref="K2" location="顧客マスター!A1" display="顧客マスターへ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製品マスター!$A$2:$A$6</xm:f>
          </x14:formula1>
          <xm:sqref>A20:D20 A22:D22 A24:D24 A26:D26 A28:D28 A30:D30 A32:D32 A34:D34 A36:D36 A38:D38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zoomScaleNormal="100" workbookViewId="0"/>
  </sheetViews>
  <sheetFormatPr defaultRowHeight="13.5"/>
  <cols>
    <col min="1" max="1" width="9.5" customWidth="1"/>
    <col min="2" max="2" width="7.75" customWidth="1"/>
    <col min="3" max="3" width="7.875" customWidth="1"/>
    <col min="4" max="7" width="9.25" customWidth="1"/>
    <col min="9" max="9" width="16.5" customWidth="1"/>
    <col min="11" max="11" width="14.125" bestFit="1" customWidth="1"/>
    <col min="12" max="12" width="9.25" bestFit="1" customWidth="1"/>
    <col min="13" max="13" width="23.75" bestFit="1" customWidth="1"/>
    <col min="14" max="14" width="26.25" bestFit="1" customWidth="1"/>
    <col min="15" max="16" width="10.25" bestFit="1" customWidth="1"/>
  </cols>
  <sheetData>
    <row r="1" spans="1:11" ht="14.25" thickBot="1">
      <c r="H1" t="s">
        <v>2</v>
      </c>
      <c r="I1" s="3">
        <v>41094</v>
      </c>
    </row>
    <row r="2" spans="1:11" ht="21.75" customHeight="1" thickBot="1">
      <c r="H2" s="12" t="s">
        <v>0</v>
      </c>
      <c r="I2" s="13" t="s">
        <v>3</v>
      </c>
      <c r="K2" s="30" t="s">
        <v>102</v>
      </c>
    </row>
    <row r="3" spans="1:11" ht="14.25" thickBot="1">
      <c r="A3" s="33">
        <f>VLOOKUP(お客様番号,顧客リスト,6,FALSE)</f>
        <v>1234567</v>
      </c>
      <c r="H3" s="1" t="s">
        <v>1</v>
      </c>
      <c r="I3" s="2" t="str">
        <f>VLOOKUP(お客様番号,顧客リスト,5,FALSE)</f>
        <v>早田　一太</v>
      </c>
      <c r="K3" s="29">
        <v>1</v>
      </c>
    </row>
    <row r="4" spans="1:11">
      <c r="A4" s="28" t="str">
        <f>VLOOKUP(お客様番号,顧客リスト,7,FALSE)</f>
        <v>中央区日本橋１－２－３</v>
      </c>
      <c r="D4" s="75" t="s">
        <v>20</v>
      </c>
      <c r="E4" s="75"/>
      <c r="F4" s="75"/>
      <c r="G4" s="75"/>
    </row>
    <row r="5" spans="1:11" ht="14.25" thickBot="1">
      <c r="A5" s="28" t="str">
        <f>VLOOKUP(お客様番号,顧客リスト,2,FALSE)</f>
        <v>田中工業株式会社</v>
      </c>
      <c r="D5" s="76"/>
      <c r="E5" s="76"/>
      <c r="F5" s="76"/>
      <c r="G5" s="76"/>
    </row>
    <row r="6" spans="1:11" ht="14.25" thickTop="1"/>
    <row r="8" spans="1:11">
      <c r="A8" s="34" t="str">
        <f>VLOOKUP(お客様番号,顧客リスト,4,FALSE)</f>
        <v>橋本　次郎</v>
      </c>
      <c r="B8" t="s">
        <v>101</v>
      </c>
      <c r="G8" t="s">
        <v>96</v>
      </c>
    </row>
    <row r="9" spans="1:11">
      <c r="G9" s="4" t="s">
        <v>97</v>
      </c>
    </row>
    <row r="10" spans="1:11">
      <c r="G10" s="4" t="s">
        <v>98</v>
      </c>
    </row>
    <row r="11" spans="1:11">
      <c r="G11" s="4" t="s">
        <v>19</v>
      </c>
      <c r="H11" t="s">
        <v>106</v>
      </c>
    </row>
    <row r="12" spans="1:11">
      <c r="F12" s="4"/>
    </row>
    <row r="13" spans="1:11" ht="3.75" customHeight="1">
      <c r="F13" s="4"/>
    </row>
    <row r="14" spans="1:11">
      <c r="F14" s="4"/>
      <c r="G14" s="4" t="s">
        <v>99</v>
      </c>
      <c r="H14" s="4" t="s">
        <v>100</v>
      </c>
    </row>
    <row r="15" spans="1:11">
      <c r="F15" s="4"/>
      <c r="G15" s="4" t="s">
        <v>17</v>
      </c>
    </row>
    <row r="16" spans="1:11" ht="3.75" customHeight="1">
      <c r="F16" s="4"/>
      <c r="G16" s="4"/>
      <c r="H16" s="4"/>
      <c r="I16" s="4"/>
    </row>
    <row r="17" spans="1:9">
      <c r="A17" t="s">
        <v>21</v>
      </c>
    </row>
    <row r="18" spans="1:9" ht="14.25" thickBot="1"/>
    <row r="19" spans="1:9" ht="24.75" customHeight="1" thickBot="1">
      <c r="A19" s="72" t="s">
        <v>8</v>
      </c>
      <c r="B19" s="73"/>
      <c r="C19" s="73"/>
      <c r="D19" s="74"/>
      <c r="E19" s="19" t="s">
        <v>4</v>
      </c>
      <c r="F19" s="19" t="s">
        <v>5</v>
      </c>
      <c r="G19" s="19" t="s">
        <v>6</v>
      </c>
      <c r="H19" s="67" t="s">
        <v>7</v>
      </c>
      <c r="I19" s="68"/>
    </row>
    <row r="20" spans="1:9" ht="18.75" customHeight="1">
      <c r="A20" s="79">
        <v>101</v>
      </c>
      <c r="B20" s="80"/>
      <c r="C20" s="80"/>
      <c r="D20" s="81"/>
      <c r="E20" s="71">
        <v>100</v>
      </c>
      <c r="F20" s="71">
        <f>VLOOKUP(A20,製品一覧,4)</f>
        <v>3500</v>
      </c>
      <c r="G20" s="77">
        <f t="shared" ref="G20" si="0">E20*F20</f>
        <v>350000</v>
      </c>
      <c r="H20" s="69"/>
      <c r="I20" s="70"/>
    </row>
    <row r="21" spans="1:9" ht="18.75" customHeight="1">
      <c r="A21" s="64" t="str">
        <f>IFERROR(VLOOKUP(A20,製品一覧,2),"")</f>
        <v>スポーツバッグ</v>
      </c>
      <c r="B21" s="65"/>
      <c r="C21" s="65"/>
      <c r="D21" s="66"/>
      <c r="E21" s="61"/>
      <c r="F21" s="61"/>
      <c r="G21" s="78"/>
      <c r="H21" s="62"/>
      <c r="I21" s="63"/>
    </row>
    <row r="22" spans="1:9" ht="18.75" customHeight="1">
      <c r="A22" s="56">
        <v>105</v>
      </c>
      <c r="B22" s="57"/>
      <c r="C22" s="57"/>
      <c r="D22" s="58"/>
      <c r="E22" s="59">
        <v>50</v>
      </c>
      <c r="F22" s="59">
        <f>IFERROR(VLOOKUP(A22,製品一覧,4),"")</f>
        <v>2000</v>
      </c>
      <c r="G22" s="59">
        <f>IFERROR(E22*F22,"")</f>
        <v>100000</v>
      </c>
      <c r="H22" s="47"/>
      <c r="I22" s="48"/>
    </row>
    <row r="23" spans="1:9" ht="18.75" customHeight="1">
      <c r="A23" s="64" t="str">
        <f>IFERROR(VLOOKUP(A22,製品一覧,2),"")</f>
        <v>財布・赤</v>
      </c>
      <c r="B23" s="65"/>
      <c r="C23" s="65"/>
      <c r="D23" s="66"/>
      <c r="E23" s="61"/>
      <c r="F23" s="61"/>
      <c r="G23" s="61"/>
      <c r="H23" s="62"/>
      <c r="I23" s="63"/>
    </row>
    <row r="24" spans="1:9" ht="18.75" customHeight="1">
      <c r="A24" s="56">
        <v>201</v>
      </c>
      <c r="B24" s="57"/>
      <c r="C24" s="57"/>
      <c r="D24" s="58"/>
      <c r="E24" s="59">
        <v>100</v>
      </c>
      <c r="F24" s="59">
        <f>IFERROR(VLOOKUP(A24,製品一覧,4),"")</f>
        <v>8000</v>
      </c>
      <c r="G24" s="59">
        <f t="shared" ref="G24" si="1">IFERROR(E24*F24,"")</f>
        <v>800000</v>
      </c>
      <c r="H24" s="47"/>
      <c r="I24" s="48"/>
    </row>
    <row r="25" spans="1:9" ht="18.75" customHeight="1">
      <c r="A25" s="64" t="str">
        <f>IFERROR(VLOOKUP(A24,製品一覧,2),"")</f>
        <v>レプリカ ユニフォーム (アウェイ)</v>
      </c>
      <c r="B25" s="65"/>
      <c r="C25" s="65"/>
      <c r="D25" s="66"/>
      <c r="E25" s="61"/>
      <c r="F25" s="61"/>
      <c r="G25" s="61"/>
      <c r="H25" s="62"/>
      <c r="I25" s="63"/>
    </row>
    <row r="26" spans="1:9" ht="18.75" customHeight="1">
      <c r="A26" s="56">
        <v>100</v>
      </c>
      <c r="B26" s="57"/>
      <c r="C26" s="57"/>
      <c r="D26" s="58"/>
      <c r="E26" s="59">
        <v>20</v>
      </c>
      <c r="F26" s="59">
        <f>IFERROR(VLOOKUP(A26,製品一覧,4),"")</f>
        <v>1200</v>
      </c>
      <c r="G26" s="59">
        <f t="shared" ref="G26" si="2">IFERROR(E26*F26,"")</f>
        <v>24000</v>
      </c>
      <c r="H26" s="47"/>
      <c r="I26" s="48"/>
    </row>
    <row r="27" spans="1:9" ht="18.75" customHeight="1">
      <c r="A27" s="64" t="str">
        <f>IFERROR(VLOOKUP(A26,製品一覧,2),"")</f>
        <v>チームマスコットぬいぐるみ</v>
      </c>
      <c r="B27" s="65"/>
      <c r="C27" s="65"/>
      <c r="D27" s="66"/>
      <c r="E27" s="61"/>
      <c r="F27" s="61"/>
      <c r="G27" s="61"/>
      <c r="H27" s="62"/>
      <c r="I27" s="63"/>
    </row>
    <row r="28" spans="1:9" ht="18.75" customHeight="1">
      <c r="A28" s="56">
        <v>201</v>
      </c>
      <c r="B28" s="57"/>
      <c r="C28" s="57"/>
      <c r="D28" s="58"/>
      <c r="E28" s="59">
        <v>20</v>
      </c>
      <c r="F28" s="59">
        <f>IFERROR(VLOOKUP(A28,製品一覧,4),"")</f>
        <v>8000</v>
      </c>
      <c r="G28" s="59">
        <f t="shared" ref="G28" si="3">IFERROR(E28*F28,"")</f>
        <v>160000</v>
      </c>
      <c r="H28" s="47"/>
      <c r="I28" s="48"/>
    </row>
    <row r="29" spans="1:9" ht="18.75" customHeight="1">
      <c r="A29" s="64" t="str">
        <f>IFERROR(VLOOKUP(A28,製品一覧,2),"")</f>
        <v>レプリカ ユニフォーム (アウェイ)</v>
      </c>
      <c r="B29" s="65"/>
      <c r="C29" s="65"/>
      <c r="D29" s="66"/>
      <c r="E29" s="61"/>
      <c r="F29" s="61"/>
      <c r="G29" s="61"/>
      <c r="H29" s="62"/>
      <c r="I29" s="63"/>
    </row>
    <row r="30" spans="1:9" ht="18.75" customHeight="1">
      <c r="A30" s="56"/>
      <c r="B30" s="57"/>
      <c r="C30" s="57"/>
      <c r="D30" s="58"/>
      <c r="E30" s="59"/>
      <c r="F30" s="59" t="str">
        <f>IFERROR(VLOOKUP(A30,製品一覧,4),"")</f>
        <v/>
      </c>
      <c r="G30" s="59" t="str">
        <f t="shared" ref="G30" si="4">IFERROR(E30*F30,"")</f>
        <v/>
      </c>
      <c r="H30" s="47"/>
      <c r="I30" s="48"/>
    </row>
    <row r="31" spans="1:9" ht="18.75" customHeight="1">
      <c r="A31" s="64" t="str">
        <f>IFERROR(VLOOKUP(A30,製品一覧,2),"")</f>
        <v/>
      </c>
      <c r="B31" s="65"/>
      <c r="C31" s="65"/>
      <c r="D31" s="66"/>
      <c r="E31" s="61"/>
      <c r="F31" s="61"/>
      <c r="G31" s="61"/>
      <c r="H31" s="62"/>
      <c r="I31" s="63"/>
    </row>
    <row r="32" spans="1:9" ht="18.75" customHeight="1">
      <c r="A32" s="56"/>
      <c r="B32" s="57"/>
      <c r="C32" s="57"/>
      <c r="D32" s="58"/>
      <c r="E32" s="59"/>
      <c r="F32" s="59" t="str">
        <f>IFERROR(VLOOKUP(A32,製品一覧,4),"")</f>
        <v/>
      </c>
      <c r="G32" s="59" t="str">
        <f t="shared" ref="G32" si="5">IFERROR(E32*F32,"")</f>
        <v/>
      </c>
      <c r="H32" s="47"/>
      <c r="I32" s="48"/>
    </row>
    <row r="33" spans="1:9" ht="18.75" customHeight="1">
      <c r="A33" s="64" t="str">
        <f>IFERROR(VLOOKUP(A32,製品一覧,2),"")</f>
        <v/>
      </c>
      <c r="B33" s="65"/>
      <c r="C33" s="65"/>
      <c r="D33" s="66"/>
      <c r="E33" s="61"/>
      <c r="F33" s="61"/>
      <c r="G33" s="61"/>
      <c r="H33" s="62"/>
      <c r="I33" s="63"/>
    </row>
    <row r="34" spans="1:9" ht="18.75" customHeight="1">
      <c r="A34" s="56"/>
      <c r="B34" s="57"/>
      <c r="C34" s="57"/>
      <c r="D34" s="58"/>
      <c r="E34" s="59"/>
      <c r="F34" s="59" t="str">
        <f>IFERROR(VLOOKUP(A34,製品一覧,4),"")</f>
        <v/>
      </c>
      <c r="G34" s="59" t="str">
        <f t="shared" ref="G34" si="6">IFERROR(E34*F34,"")</f>
        <v/>
      </c>
      <c r="H34" s="47"/>
      <c r="I34" s="48"/>
    </row>
    <row r="35" spans="1:9" ht="18.75" customHeight="1">
      <c r="A35" s="64" t="str">
        <f>IFERROR(VLOOKUP(A34,製品一覧,2),"")</f>
        <v/>
      </c>
      <c r="B35" s="65"/>
      <c r="C35" s="65"/>
      <c r="D35" s="66"/>
      <c r="E35" s="61"/>
      <c r="F35" s="61"/>
      <c r="G35" s="61"/>
      <c r="H35" s="62"/>
      <c r="I35" s="63"/>
    </row>
    <row r="36" spans="1:9" ht="18.75" customHeight="1">
      <c r="A36" s="56"/>
      <c r="B36" s="57"/>
      <c r="C36" s="57"/>
      <c r="D36" s="58"/>
      <c r="E36" s="59"/>
      <c r="F36" s="59" t="str">
        <f>IFERROR(VLOOKUP(A36,製品一覧,4),"")</f>
        <v/>
      </c>
      <c r="G36" s="59" t="str">
        <f t="shared" ref="G36" si="7">IFERROR(E36*F36,"")</f>
        <v/>
      </c>
      <c r="H36" s="47"/>
      <c r="I36" s="48"/>
    </row>
    <row r="37" spans="1:9" ht="18.75" customHeight="1">
      <c r="A37" s="64" t="str">
        <f>IFERROR(VLOOKUP(A36,製品一覧,2),"")</f>
        <v/>
      </c>
      <c r="B37" s="65"/>
      <c r="C37" s="65"/>
      <c r="D37" s="66"/>
      <c r="E37" s="61"/>
      <c r="F37" s="61"/>
      <c r="G37" s="61"/>
      <c r="H37" s="62"/>
      <c r="I37" s="63"/>
    </row>
    <row r="38" spans="1:9" ht="18.75" customHeight="1">
      <c r="A38" s="56"/>
      <c r="B38" s="57"/>
      <c r="C38" s="57"/>
      <c r="D38" s="58"/>
      <c r="E38" s="59"/>
      <c r="F38" s="59" t="str">
        <f>IFERROR(VLOOKUP(A38,製品一覧,4),"")</f>
        <v/>
      </c>
      <c r="G38" s="59" t="str">
        <f t="shared" ref="G38" si="8">IFERROR(E38*F38,"")</f>
        <v/>
      </c>
      <c r="H38" s="47"/>
      <c r="I38" s="48"/>
    </row>
    <row r="39" spans="1:9" ht="18.75" customHeight="1" thickBot="1">
      <c r="A39" s="51" t="str">
        <f>IFERROR(VLOOKUP(A38,製品一覧,2),"")</f>
        <v/>
      </c>
      <c r="B39" s="52"/>
      <c r="C39" s="52"/>
      <c r="D39" s="53"/>
      <c r="E39" s="60"/>
      <c r="F39" s="60"/>
      <c r="G39" s="60"/>
      <c r="H39" s="49"/>
      <c r="I39" s="50"/>
    </row>
    <row r="40" spans="1:9">
      <c r="C40" s="54" t="s">
        <v>13</v>
      </c>
      <c r="D40" s="42" t="s">
        <v>15</v>
      </c>
      <c r="E40" s="6"/>
      <c r="F40" s="5" t="s">
        <v>14</v>
      </c>
      <c r="G40" s="6"/>
      <c r="H40" s="5" t="s">
        <v>18</v>
      </c>
      <c r="I40" s="7"/>
    </row>
    <row r="41" spans="1:9" ht="15" thickBot="1">
      <c r="C41" s="55"/>
      <c r="D41" s="8"/>
      <c r="E41" s="9">
        <f>SUM(G20:G39)</f>
        <v>1434000</v>
      </c>
      <c r="F41" s="8"/>
      <c r="G41" s="10">
        <f>E41*0.05</f>
        <v>71700</v>
      </c>
      <c r="H41" s="8"/>
      <c r="I41" s="11">
        <f>E41+G41</f>
        <v>1505700</v>
      </c>
    </row>
  </sheetData>
  <mergeCells count="64">
    <mergeCell ref="C40:C41"/>
    <mergeCell ref="A38:D38"/>
    <mergeCell ref="E38:E39"/>
    <mergeCell ref="F38:F39"/>
    <mergeCell ref="G38:G39"/>
    <mergeCell ref="H38:I39"/>
    <mergeCell ref="A39:D39"/>
    <mergeCell ref="A36:D36"/>
    <mergeCell ref="E36:E37"/>
    <mergeCell ref="F36:F37"/>
    <mergeCell ref="G36:G37"/>
    <mergeCell ref="H36:I37"/>
    <mergeCell ref="A37:D37"/>
    <mergeCell ref="A34:D34"/>
    <mergeCell ref="E34:E35"/>
    <mergeCell ref="F34:F35"/>
    <mergeCell ref="G34:G35"/>
    <mergeCell ref="H34:I35"/>
    <mergeCell ref="A35:D35"/>
    <mergeCell ref="A32:D32"/>
    <mergeCell ref="E32:E33"/>
    <mergeCell ref="F32:F33"/>
    <mergeCell ref="G32:G33"/>
    <mergeCell ref="H32:I33"/>
    <mergeCell ref="A33:D33"/>
    <mergeCell ref="A30:D30"/>
    <mergeCell ref="E30:E31"/>
    <mergeCell ref="F30:F31"/>
    <mergeCell ref="G30:G31"/>
    <mergeCell ref="H30:I31"/>
    <mergeCell ref="A31:D31"/>
    <mergeCell ref="A28:D28"/>
    <mergeCell ref="E28:E29"/>
    <mergeCell ref="F28:F29"/>
    <mergeCell ref="G28:G29"/>
    <mergeCell ref="H28:I29"/>
    <mergeCell ref="A29:D29"/>
    <mergeCell ref="A26:D26"/>
    <mergeCell ref="E26:E27"/>
    <mergeCell ref="F26:F27"/>
    <mergeCell ref="G26:G27"/>
    <mergeCell ref="H26:I27"/>
    <mergeCell ref="A27:D27"/>
    <mergeCell ref="A24:D24"/>
    <mergeCell ref="E24:E25"/>
    <mergeCell ref="F24:F25"/>
    <mergeCell ref="G24:G25"/>
    <mergeCell ref="H24:I25"/>
    <mergeCell ref="A25:D25"/>
    <mergeCell ref="A22:D22"/>
    <mergeCell ref="E22:E23"/>
    <mergeCell ref="F22:F23"/>
    <mergeCell ref="G22:G23"/>
    <mergeCell ref="H22:I23"/>
    <mergeCell ref="A23:D23"/>
    <mergeCell ref="D4:G5"/>
    <mergeCell ref="A19:D19"/>
    <mergeCell ref="H19:I19"/>
    <mergeCell ref="A20:D20"/>
    <mergeCell ref="E20:E21"/>
    <mergeCell ref="F20:F21"/>
    <mergeCell ref="G20:G21"/>
    <mergeCell ref="H20:I21"/>
    <mergeCell ref="A21:D21"/>
  </mergeCells>
  <phoneticPr fontId="2"/>
  <hyperlinks>
    <hyperlink ref="K2" location="顧客マスター!A1" display="顧客マスターへ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製品マスター!$A$2:$A$6</xm:f>
          </x14:formula1>
          <xm:sqref>A20:D20 A22:D22 A24:D24 A26:D26 A28:D28 A30:D30 A32:D32 A34:D34 A36:D36 A38:D38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zoomScaleNormal="100" workbookViewId="0"/>
  </sheetViews>
  <sheetFormatPr defaultRowHeight="13.5"/>
  <cols>
    <col min="1" max="1" width="9.5" customWidth="1"/>
    <col min="2" max="2" width="7.75" customWidth="1"/>
    <col min="3" max="3" width="7.875" customWidth="1"/>
    <col min="4" max="7" width="9.25" customWidth="1"/>
    <col min="9" max="9" width="16.5" customWidth="1"/>
    <col min="11" max="11" width="14.125" bestFit="1" customWidth="1"/>
    <col min="12" max="12" width="9.25" bestFit="1" customWidth="1"/>
    <col min="13" max="13" width="23.75" bestFit="1" customWidth="1"/>
    <col min="14" max="14" width="26.25" bestFit="1" customWidth="1"/>
    <col min="15" max="16" width="10.25" bestFit="1" customWidth="1"/>
  </cols>
  <sheetData>
    <row r="1" spans="1:11" ht="14.25" thickBot="1">
      <c r="H1" t="s">
        <v>2</v>
      </c>
      <c r="I1" s="3">
        <v>41100</v>
      </c>
    </row>
    <row r="2" spans="1:11" ht="21.75" customHeight="1" thickBot="1">
      <c r="H2" s="12" t="s">
        <v>0</v>
      </c>
      <c r="I2" s="13" t="s">
        <v>3</v>
      </c>
      <c r="K2" s="30" t="s">
        <v>102</v>
      </c>
    </row>
    <row r="3" spans="1:11" ht="14.25" thickBot="1">
      <c r="A3" s="33">
        <f>VLOOKUP(お客様番号,顧客リスト,6,FALSE)</f>
        <v>1234573</v>
      </c>
      <c r="H3" s="1" t="s">
        <v>1</v>
      </c>
      <c r="I3" s="2" t="str">
        <f>VLOOKUP(お客様番号,顧客リスト,5,FALSE)</f>
        <v>西田　実</v>
      </c>
      <c r="K3" s="29">
        <v>7</v>
      </c>
    </row>
    <row r="4" spans="1:11">
      <c r="A4" s="28" t="str">
        <f>VLOOKUP(お客様番号,顧客リスト,7,FALSE)</f>
        <v>中央区日本橋１－２－９</v>
      </c>
      <c r="D4" s="75" t="s">
        <v>20</v>
      </c>
      <c r="E4" s="75"/>
      <c r="F4" s="75"/>
      <c r="G4" s="75"/>
    </row>
    <row r="5" spans="1:11" ht="14.25" thickBot="1">
      <c r="A5" s="28" t="str">
        <f>VLOOKUP(お客様番号,顧客リスト,2,FALSE)</f>
        <v>株式会社ニューコムイズム</v>
      </c>
      <c r="D5" s="76"/>
      <c r="E5" s="76"/>
      <c r="F5" s="76"/>
      <c r="G5" s="76"/>
    </row>
    <row r="6" spans="1:11" ht="14.25" thickTop="1"/>
    <row r="8" spans="1:11">
      <c r="A8" s="34" t="str">
        <f>VLOOKUP(お客様番号,顧客リスト,4,FALSE)</f>
        <v>高川　周平</v>
      </c>
      <c r="B8" t="s">
        <v>101</v>
      </c>
      <c r="G8" t="s">
        <v>96</v>
      </c>
    </row>
    <row r="9" spans="1:11">
      <c r="G9" s="4" t="s">
        <v>97</v>
      </c>
    </row>
    <row r="10" spans="1:11">
      <c r="G10" s="4" t="s">
        <v>98</v>
      </c>
    </row>
    <row r="11" spans="1:11">
      <c r="G11" s="4" t="s">
        <v>19</v>
      </c>
      <c r="H11" t="s">
        <v>106</v>
      </c>
    </row>
    <row r="12" spans="1:11">
      <c r="F12" s="4"/>
    </row>
    <row r="13" spans="1:11" ht="3.75" customHeight="1">
      <c r="F13" s="4"/>
    </row>
    <row r="14" spans="1:11">
      <c r="F14" s="4"/>
      <c r="G14" s="4" t="s">
        <v>99</v>
      </c>
      <c r="H14" s="4" t="s">
        <v>100</v>
      </c>
    </row>
    <row r="15" spans="1:11">
      <c r="F15" s="4"/>
      <c r="G15" s="4" t="s">
        <v>17</v>
      </c>
    </row>
    <row r="16" spans="1:11" ht="3.75" customHeight="1">
      <c r="F16" s="4"/>
      <c r="G16" s="4"/>
      <c r="H16" s="4"/>
      <c r="I16" s="4"/>
    </row>
    <row r="17" spans="1:9">
      <c r="A17" t="s">
        <v>21</v>
      </c>
    </row>
    <row r="18" spans="1:9" ht="14.25" thickBot="1"/>
    <row r="19" spans="1:9" ht="24.75" customHeight="1" thickBot="1">
      <c r="A19" s="72" t="s">
        <v>8</v>
      </c>
      <c r="B19" s="73"/>
      <c r="C19" s="73"/>
      <c r="D19" s="74"/>
      <c r="E19" s="19" t="s">
        <v>4</v>
      </c>
      <c r="F19" s="19" t="s">
        <v>5</v>
      </c>
      <c r="G19" s="19" t="s">
        <v>6</v>
      </c>
      <c r="H19" s="67" t="s">
        <v>7</v>
      </c>
      <c r="I19" s="68"/>
    </row>
    <row r="20" spans="1:9" ht="18.75" customHeight="1">
      <c r="A20" s="79">
        <v>105</v>
      </c>
      <c r="B20" s="80"/>
      <c r="C20" s="80"/>
      <c r="D20" s="81"/>
      <c r="E20" s="71">
        <v>2</v>
      </c>
      <c r="F20" s="71">
        <f>VLOOKUP(A20,製品一覧,4)</f>
        <v>2000</v>
      </c>
      <c r="G20" s="77">
        <f t="shared" ref="G20" si="0">E20*F20</f>
        <v>4000</v>
      </c>
      <c r="H20" s="69"/>
      <c r="I20" s="70"/>
    </row>
    <row r="21" spans="1:9" ht="18.75" customHeight="1">
      <c r="A21" s="64" t="str">
        <f>IFERROR(VLOOKUP(A20,製品一覧,2),"")</f>
        <v>財布・赤</v>
      </c>
      <c r="B21" s="65"/>
      <c r="C21" s="65"/>
      <c r="D21" s="66"/>
      <c r="E21" s="61"/>
      <c r="F21" s="61"/>
      <c r="G21" s="78"/>
      <c r="H21" s="62"/>
      <c r="I21" s="63"/>
    </row>
    <row r="22" spans="1:9" ht="18.75" customHeight="1">
      <c r="A22" s="56">
        <v>201</v>
      </c>
      <c r="B22" s="57"/>
      <c r="C22" s="57"/>
      <c r="D22" s="58"/>
      <c r="E22" s="59">
        <v>5</v>
      </c>
      <c r="F22" s="59">
        <f>IFERROR(VLOOKUP(A22,製品一覧,4),"")</f>
        <v>8000</v>
      </c>
      <c r="G22" s="59">
        <f>IFERROR(E22*F22,"")</f>
        <v>40000</v>
      </c>
      <c r="H22" s="47"/>
      <c r="I22" s="48"/>
    </row>
    <row r="23" spans="1:9" ht="18.75" customHeight="1">
      <c r="A23" s="64" t="str">
        <f>IFERROR(VLOOKUP(A22,製品一覧,2),"")</f>
        <v>レプリカ ユニフォーム (アウェイ)</v>
      </c>
      <c r="B23" s="65"/>
      <c r="C23" s="65"/>
      <c r="D23" s="66"/>
      <c r="E23" s="61"/>
      <c r="F23" s="61"/>
      <c r="G23" s="61"/>
      <c r="H23" s="62"/>
      <c r="I23" s="63"/>
    </row>
    <row r="24" spans="1:9" ht="18.75" customHeight="1">
      <c r="A24" s="56">
        <v>200</v>
      </c>
      <c r="B24" s="57"/>
      <c r="C24" s="57"/>
      <c r="D24" s="58"/>
      <c r="E24" s="59">
        <v>50</v>
      </c>
      <c r="F24" s="59">
        <f>IFERROR(VLOOKUP(A24,製品一覧,4),"")</f>
        <v>8000</v>
      </c>
      <c r="G24" s="59">
        <f t="shared" ref="G24" si="1">IFERROR(E24*F24,"")</f>
        <v>400000</v>
      </c>
      <c r="H24" s="47"/>
      <c r="I24" s="48"/>
    </row>
    <row r="25" spans="1:9" ht="18.75" customHeight="1">
      <c r="A25" s="64" t="str">
        <f>IFERROR(VLOOKUP(A24,製品一覧,2),"")</f>
        <v>レプリカ ユニフォーム (ホーム)</v>
      </c>
      <c r="B25" s="65"/>
      <c r="C25" s="65"/>
      <c r="D25" s="66"/>
      <c r="E25" s="61"/>
      <c r="F25" s="61"/>
      <c r="G25" s="61"/>
      <c r="H25" s="62"/>
      <c r="I25" s="63"/>
    </row>
    <row r="26" spans="1:9" ht="18.75" customHeight="1">
      <c r="A26" s="56">
        <v>101</v>
      </c>
      <c r="B26" s="57"/>
      <c r="C26" s="57"/>
      <c r="D26" s="58"/>
      <c r="E26" s="59">
        <v>30</v>
      </c>
      <c r="F26" s="59">
        <f>IFERROR(VLOOKUP(A26,製品一覧,4),"")</f>
        <v>3500</v>
      </c>
      <c r="G26" s="59">
        <f t="shared" ref="G26" si="2">IFERROR(E26*F26,"")</f>
        <v>105000</v>
      </c>
      <c r="H26" s="47"/>
      <c r="I26" s="48"/>
    </row>
    <row r="27" spans="1:9" ht="18.75" customHeight="1">
      <c r="A27" s="64" t="str">
        <f>IFERROR(VLOOKUP(A26,製品一覧,2),"")</f>
        <v>スポーツバッグ</v>
      </c>
      <c r="B27" s="65"/>
      <c r="C27" s="65"/>
      <c r="D27" s="66"/>
      <c r="E27" s="61"/>
      <c r="F27" s="61"/>
      <c r="G27" s="61"/>
      <c r="H27" s="62"/>
      <c r="I27" s="63"/>
    </row>
    <row r="28" spans="1:9" ht="18.75" customHeight="1">
      <c r="A28" s="56"/>
      <c r="B28" s="57"/>
      <c r="C28" s="57"/>
      <c r="D28" s="58"/>
      <c r="E28" s="59"/>
      <c r="F28" s="59" t="str">
        <f>IFERROR(VLOOKUP(A28,製品一覧,4),"")</f>
        <v/>
      </c>
      <c r="G28" s="59" t="str">
        <f t="shared" ref="G28" si="3">IFERROR(E28*F28,"")</f>
        <v/>
      </c>
      <c r="H28" s="47"/>
      <c r="I28" s="48"/>
    </row>
    <row r="29" spans="1:9" ht="18.75" customHeight="1">
      <c r="A29" s="64" t="str">
        <f>IFERROR(VLOOKUP(A28,製品一覧,2),"")</f>
        <v/>
      </c>
      <c r="B29" s="65"/>
      <c r="C29" s="65"/>
      <c r="D29" s="66"/>
      <c r="E29" s="61"/>
      <c r="F29" s="61"/>
      <c r="G29" s="61"/>
      <c r="H29" s="62"/>
      <c r="I29" s="63"/>
    </row>
    <row r="30" spans="1:9" ht="18.75" customHeight="1">
      <c r="A30" s="56"/>
      <c r="B30" s="57"/>
      <c r="C30" s="57"/>
      <c r="D30" s="58"/>
      <c r="E30" s="59"/>
      <c r="F30" s="59" t="str">
        <f>IFERROR(VLOOKUP(A30,製品一覧,4),"")</f>
        <v/>
      </c>
      <c r="G30" s="59" t="str">
        <f t="shared" ref="G30" si="4">IFERROR(E30*F30,"")</f>
        <v/>
      </c>
      <c r="H30" s="47"/>
      <c r="I30" s="48"/>
    </row>
    <row r="31" spans="1:9" ht="18.75" customHeight="1">
      <c r="A31" s="64" t="str">
        <f>IFERROR(VLOOKUP(A30,製品一覧,2),"")</f>
        <v/>
      </c>
      <c r="B31" s="65"/>
      <c r="C31" s="65"/>
      <c r="D31" s="66"/>
      <c r="E31" s="61"/>
      <c r="F31" s="61"/>
      <c r="G31" s="61"/>
      <c r="H31" s="62"/>
      <c r="I31" s="63"/>
    </row>
    <row r="32" spans="1:9" ht="18.75" customHeight="1">
      <c r="A32" s="56"/>
      <c r="B32" s="57"/>
      <c r="C32" s="57"/>
      <c r="D32" s="58"/>
      <c r="E32" s="59"/>
      <c r="F32" s="59" t="str">
        <f>IFERROR(VLOOKUP(A32,製品一覧,4),"")</f>
        <v/>
      </c>
      <c r="G32" s="59" t="str">
        <f t="shared" ref="G32" si="5">IFERROR(E32*F32,"")</f>
        <v/>
      </c>
      <c r="H32" s="47"/>
      <c r="I32" s="48"/>
    </row>
    <row r="33" spans="1:9" ht="18.75" customHeight="1">
      <c r="A33" s="64" t="str">
        <f>IFERROR(VLOOKUP(A32,製品一覧,2),"")</f>
        <v/>
      </c>
      <c r="B33" s="65"/>
      <c r="C33" s="65"/>
      <c r="D33" s="66"/>
      <c r="E33" s="61"/>
      <c r="F33" s="61"/>
      <c r="G33" s="61"/>
      <c r="H33" s="62"/>
      <c r="I33" s="63"/>
    </row>
    <row r="34" spans="1:9" ht="18.75" customHeight="1">
      <c r="A34" s="56"/>
      <c r="B34" s="57"/>
      <c r="C34" s="57"/>
      <c r="D34" s="58"/>
      <c r="E34" s="59"/>
      <c r="F34" s="59" t="str">
        <f>IFERROR(VLOOKUP(A34,製品一覧,4),"")</f>
        <v/>
      </c>
      <c r="G34" s="59" t="str">
        <f t="shared" ref="G34" si="6">IFERROR(E34*F34,"")</f>
        <v/>
      </c>
      <c r="H34" s="47"/>
      <c r="I34" s="48"/>
    </row>
    <row r="35" spans="1:9" ht="18.75" customHeight="1">
      <c r="A35" s="64" t="str">
        <f>IFERROR(VLOOKUP(A34,製品一覧,2),"")</f>
        <v/>
      </c>
      <c r="B35" s="65"/>
      <c r="C35" s="65"/>
      <c r="D35" s="66"/>
      <c r="E35" s="61"/>
      <c r="F35" s="61"/>
      <c r="G35" s="61"/>
      <c r="H35" s="62"/>
      <c r="I35" s="63"/>
    </row>
    <row r="36" spans="1:9" ht="18.75" customHeight="1">
      <c r="A36" s="56"/>
      <c r="B36" s="57"/>
      <c r="C36" s="57"/>
      <c r="D36" s="58"/>
      <c r="E36" s="59"/>
      <c r="F36" s="59" t="str">
        <f>IFERROR(VLOOKUP(A36,製品一覧,4),"")</f>
        <v/>
      </c>
      <c r="G36" s="59" t="str">
        <f t="shared" ref="G36" si="7">IFERROR(E36*F36,"")</f>
        <v/>
      </c>
      <c r="H36" s="47"/>
      <c r="I36" s="48"/>
    </row>
    <row r="37" spans="1:9" ht="18.75" customHeight="1">
      <c r="A37" s="64" t="str">
        <f>IFERROR(VLOOKUP(A36,製品一覧,2),"")</f>
        <v/>
      </c>
      <c r="B37" s="65"/>
      <c r="C37" s="65"/>
      <c r="D37" s="66"/>
      <c r="E37" s="61"/>
      <c r="F37" s="61"/>
      <c r="G37" s="61"/>
      <c r="H37" s="62"/>
      <c r="I37" s="63"/>
    </row>
    <row r="38" spans="1:9" ht="18.75" customHeight="1">
      <c r="A38" s="56"/>
      <c r="B38" s="57"/>
      <c r="C38" s="57"/>
      <c r="D38" s="58"/>
      <c r="E38" s="59"/>
      <c r="F38" s="59" t="str">
        <f>IFERROR(VLOOKUP(A38,製品一覧,4),"")</f>
        <v/>
      </c>
      <c r="G38" s="59" t="str">
        <f t="shared" ref="G38" si="8">IFERROR(E38*F38,"")</f>
        <v/>
      </c>
      <c r="H38" s="47"/>
      <c r="I38" s="48"/>
    </row>
    <row r="39" spans="1:9" ht="18.75" customHeight="1" thickBot="1">
      <c r="A39" s="51" t="str">
        <f>IFERROR(VLOOKUP(A38,製品一覧,2),"")</f>
        <v/>
      </c>
      <c r="B39" s="52"/>
      <c r="C39" s="52"/>
      <c r="D39" s="53"/>
      <c r="E39" s="60"/>
      <c r="F39" s="60"/>
      <c r="G39" s="60"/>
      <c r="H39" s="49"/>
      <c r="I39" s="50"/>
    </row>
    <row r="40" spans="1:9">
      <c r="C40" s="54" t="s">
        <v>13</v>
      </c>
      <c r="D40" s="42" t="s">
        <v>15</v>
      </c>
      <c r="E40" s="6"/>
      <c r="F40" s="5" t="s">
        <v>14</v>
      </c>
      <c r="G40" s="6"/>
      <c r="H40" s="5" t="s">
        <v>18</v>
      </c>
      <c r="I40" s="7"/>
    </row>
    <row r="41" spans="1:9" ht="15" thickBot="1">
      <c r="C41" s="55"/>
      <c r="D41" s="8"/>
      <c r="E41" s="9">
        <f>SUM(G20:G39)</f>
        <v>549000</v>
      </c>
      <c r="F41" s="8"/>
      <c r="G41" s="10">
        <f>E41*0.05</f>
        <v>27450</v>
      </c>
      <c r="H41" s="8"/>
      <c r="I41" s="11">
        <f>E41+G41</f>
        <v>576450</v>
      </c>
    </row>
  </sheetData>
  <mergeCells count="64">
    <mergeCell ref="C40:C41"/>
    <mergeCell ref="A38:D38"/>
    <mergeCell ref="E38:E39"/>
    <mergeCell ref="F38:F39"/>
    <mergeCell ref="G38:G39"/>
    <mergeCell ref="H38:I39"/>
    <mergeCell ref="A39:D39"/>
    <mergeCell ref="A36:D36"/>
    <mergeCell ref="E36:E37"/>
    <mergeCell ref="F36:F37"/>
    <mergeCell ref="G36:G37"/>
    <mergeCell ref="H36:I37"/>
    <mergeCell ref="A37:D37"/>
    <mergeCell ref="A34:D34"/>
    <mergeCell ref="E34:E35"/>
    <mergeCell ref="F34:F35"/>
    <mergeCell ref="G34:G35"/>
    <mergeCell ref="H34:I35"/>
    <mergeCell ref="A35:D35"/>
    <mergeCell ref="A32:D32"/>
    <mergeCell ref="E32:E33"/>
    <mergeCell ref="F32:F33"/>
    <mergeCell ref="G32:G33"/>
    <mergeCell ref="H32:I33"/>
    <mergeCell ref="A33:D33"/>
    <mergeCell ref="A30:D30"/>
    <mergeCell ref="E30:E31"/>
    <mergeCell ref="F30:F31"/>
    <mergeCell ref="G30:G31"/>
    <mergeCell ref="H30:I31"/>
    <mergeCell ref="A31:D31"/>
    <mergeCell ref="A28:D28"/>
    <mergeCell ref="E28:E29"/>
    <mergeCell ref="F28:F29"/>
    <mergeCell ref="G28:G29"/>
    <mergeCell ref="H28:I29"/>
    <mergeCell ref="A29:D29"/>
    <mergeCell ref="A26:D26"/>
    <mergeCell ref="E26:E27"/>
    <mergeCell ref="F26:F27"/>
    <mergeCell ref="G26:G27"/>
    <mergeCell ref="H26:I27"/>
    <mergeCell ref="A27:D27"/>
    <mergeCell ref="A24:D24"/>
    <mergeCell ref="E24:E25"/>
    <mergeCell ref="F24:F25"/>
    <mergeCell ref="G24:G25"/>
    <mergeCell ref="H24:I25"/>
    <mergeCell ref="A25:D25"/>
    <mergeCell ref="A22:D22"/>
    <mergeCell ref="E22:E23"/>
    <mergeCell ref="F22:F23"/>
    <mergeCell ref="G22:G23"/>
    <mergeCell ref="H22:I23"/>
    <mergeCell ref="A23:D23"/>
    <mergeCell ref="D4:G5"/>
    <mergeCell ref="A19:D19"/>
    <mergeCell ref="H19:I19"/>
    <mergeCell ref="A20:D20"/>
    <mergeCell ref="E20:E21"/>
    <mergeCell ref="F20:F21"/>
    <mergeCell ref="G20:G21"/>
    <mergeCell ref="H20:I21"/>
    <mergeCell ref="A21:D21"/>
  </mergeCells>
  <phoneticPr fontId="2"/>
  <hyperlinks>
    <hyperlink ref="K2" location="顧客マスター!A1" display="顧客マスターへ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製品マスター!$A$2:$A$6</xm:f>
          </x14:formula1>
          <xm:sqref>A20:D20 A22:D22 A24:D24 A26:D26 A28:D28 A30:D30 A32:D32 A34:D34 A36:D36 A38:D38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zoomScaleNormal="100" workbookViewId="0"/>
  </sheetViews>
  <sheetFormatPr defaultRowHeight="13.5"/>
  <cols>
    <col min="1" max="1" width="9.5" customWidth="1"/>
    <col min="2" max="2" width="7.75" customWidth="1"/>
    <col min="3" max="3" width="7.875" customWidth="1"/>
    <col min="4" max="7" width="9.25" customWidth="1"/>
    <col min="9" max="9" width="16.5" customWidth="1"/>
    <col min="11" max="11" width="14.125" bestFit="1" customWidth="1"/>
    <col min="12" max="12" width="9.25" bestFit="1" customWidth="1"/>
    <col min="13" max="13" width="23.75" bestFit="1" customWidth="1"/>
    <col min="14" max="14" width="26.25" bestFit="1" customWidth="1"/>
    <col min="15" max="16" width="10.25" bestFit="1" customWidth="1"/>
  </cols>
  <sheetData>
    <row r="1" spans="1:11" ht="14.25" thickBot="1">
      <c r="H1" t="s">
        <v>2</v>
      </c>
      <c r="I1" s="3">
        <v>41108</v>
      </c>
    </row>
    <row r="2" spans="1:11" ht="21.75" customHeight="1" thickBot="1">
      <c r="H2" s="12" t="s">
        <v>0</v>
      </c>
      <c r="I2" s="13" t="s">
        <v>3</v>
      </c>
      <c r="K2" s="30" t="s">
        <v>102</v>
      </c>
    </row>
    <row r="3" spans="1:11" ht="14.25" thickBot="1">
      <c r="A3" s="33">
        <f>VLOOKUP(お客様番号,顧客リスト,6,FALSE)</f>
        <v>1234569</v>
      </c>
      <c r="H3" s="1" t="s">
        <v>1</v>
      </c>
      <c r="I3" s="2" t="str">
        <f>VLOOKUP(お客様番号,顧客リスト,5,FALSE)</f>
        <v>西田　実</v>
      </c>
      <c r="K3" s="29">
        <v>3</v>
      </c>
    </row>
    <row r="4" spans="1:11">
      <c r="A4" s="28" t="str">
        <f>VLOOKUP(お客様番号,顧客リスト,7,FALSE)</f>
        <v>中央区日本橋１－２－５</v>
      </c>
      <c r="D4" s="75" t="s">
        <v>20</v>
      </c>
      <c r="E4" s="75"/>
      <c r="F4" s="75"/>
      <c r="G4" s="75"/>
    </row>
    <row r="5" spans="1:11" ht="14.25" thickBot="1">
      <c r="A5" s="28" t="str">
        <f>VLOOKUP(お客様番号,顧客リスト,2,FALSE)</f>
        <v>桜工器株式会社</v>
      </c>
      <c r="D5" s="76"/>
      <c r="E5" s="76"/>
      <c r="F5" s="76"/>
      <c r="G5" s="76"/>
    </row>
    <row r="6" spans="1:11" ht="14.25" thickTop="1"/>
    <row r="8" spans="1:11">
      <c r="A8" s="34" t="str">
        <f>VLOOKUP(お客様番号,顧客リスト,4,FALSE)</f>
        <v>高橋　周樹</v>
      </c>
      <c r="B8" t="s">
        <v>101</v>
      </c>
      <c r="G8" t="s">
        <v>96</v>
      </c>
    </row>
    <row r="9" spans="1:11">
      <c r="G9" s="4" t="s">
        <v>97</v>
      </c>
    </row>
    <row r="10" spans="1:11">
      <c r="G10" s="4" t="s">
        <v>98</v>
      </c>
    </row>
    <row r="11" spans="1:11">
      <c r="G11" s="4" t="s">
        <v>19</v>
      </c>
      <c r="H11" t="s">
        <v>106</v>
      </c>
    </row>
    <row r="12" spans="1:11">
      <c r="F12" s="4"/>
    </row>
    <row r="13" spans="1:11" ht="3.75" customHeight="1">
      <c r="F13" s="4"/>
    </row>
    <row r="14" spans="1:11">
      <c r="F14" s="4"/>
      <c r="G14" s="4" t="s">
        <v>99</v>
      </c>
      <c r="H14" s="4" t="s">
        <v>100</v>
      </c>
    </row>
    <row r="15" spans="1:11">
      <c r="F15" s="4"/>
      <c r="G15" s="4" t="s">
        <v>17</v>
      </c>
    </row>
    <row r="16" spans="1:11" ht="3.75" customHeight="1">
      <c r="F16" s="4"/>
      <c r="G16" s="4"/>
      <c r="H16" s="4"/>
      <c r="I16" s="4"/>
    </row>
    <row r="17" spans="1:9">
      <c r="A17" t="s">
        <v>21</v>
      </c>
    </row>
    <row r="18" spans="1:9" ht="14.25" thickBot="1"/>
    <row r="19" spans="1:9" ht="24.75" customHeight="1" thickBot="1">
      <c r="A19" s="72" t="s">
        <v>8</v>
      </c>
      <c r="B19" s="73"/>
      <c r="C19" s="73"/>
      <c r="D19" s="74"/>
      <c r="E19" s="19" t="s">
        <v>4</v>
      </c>
      <c r="F19" s="19" t="s">
        <v>5</v>
      </c>
      <c r="G19" s="19" t="s">
        <v>6</v>
      </c>
      <c r="H19" s="67" t="s">
        <v>7</v>
      </c>
      <c r="I19" s="68"/>
    </row>
    <row r="20" spans="1:9" ht="18.75" customHeight="1">
      <c r="A20" s="79">
        <v>200</v>
      </c>
      <c r="B20" s="80"/>
      <c r="C20" s="80"/>
      <c r="D20" s="81"/>
      <c r="E20" s="71">
        <v>50</v>
      </c>
      <c r="F20" s="71">
        <f>IFERROR(VLOOKUP(A20,製品一覧,4),"")</f>
        <v>8000</v>
      </c>
      <c r="G20" s="77">
        <f>IFERROR(E20*F20,"")</f>
        <v>400000</v>
      </c>
      <c r="H20" s="69"/>
      <c r="I20" s="70"/>
    </row>
    <row r="21" spans="1:9" ht="18.75" customHeight="1">
      <c r="A21" s="64" t="str">
        <f>IFERROR(VLOOKUP(A20,製品一覧,2),"")</f>
        <v>レプリカ ユニフォーム (ホーム)</v>
      </c>
      <c r="B21" s="65"/>
      <c r="C21" s="65"/>
      <c r="D21" s="66"/>
      <c r="E21" s="61"/>
      <c r="F21" s="61"/>
      <c r="G21" s="78"/>
      <c r="H21" s="62"/>
      <c r="I21" s="63"/>
    </row>
    <row r="22" spans="1:9" ht="18.75" customHeight="1">
      <c r="A22" s="56">
        <v>105</v>
      </c>
      <c r="B22" s="57"/>
      <c r="C22" s="57"/>
      <c r="D22" s="58"/>
      <c r="E22" s="59">
        <v>21</v>
      </c>
      <c r="F22" s="59">
        <f>IFERROR(VLOOKUP(A22,製品一覧,4),"")</f>
        <v>2000</v>
      </c>
      <c r="G22" s="59">
        <f t="shared" ref="G22" si="0">IFERROR(E22*F22,"")</f>
        <v>42000</v>
      </c>
      <c r="H22" s="47"/>
      <c r="I22" s="48"/>
    </row>
    <row r="23" spans="1:9" ht="18.75" customHeight="1">
      <c r="A23" s="64" t="str">
        <f>IFERROR(VLOOKUP(A22,製品一覧,2),"")</f>
        <v>財布・赤</v>
      </c>
      <c r="B23" s="65"/>
      <c r="C23" s="65"/>
      <c r="D23" s="66"/>
      <c r="E23" s="61"/>
      <c r="F23" s="61"/>
      <c r="G23" s="61"/>
      <c r="H23" s="62"/>
      <c r="I23" s="63"/>
    </row>
    <row r="24" spans="1:9" ht="18.75" customHeight="1">
      <c r="A24" s="56">
        <v>100</v>
      </c>
      <c r="B24" s="57"/>
      <c r="C24" s="57"/>
      <c r="D24" s="58"/>
      <c r="E24" s="59">
        <v>33</v>
      </c>
      <c r="F24" s="59">
        <f>IFERROR(VLOOKUP(A24,製品一覧,4),"")</f>
        <v>1200</v>
      </c>
      <c r="G24" s="59">
        <f t="shared" ref="G24" si="1">IFERROR(E24*F24,"")</f>
        <v>39600</v>
      </c>
      <c r="H24" s="47"/>
      <c r="I24" s="48"/>
    </row>
    <row r="25" spans="1:9" ht="18.75" customHeight="1">
      <c r="A25" s="64" t="str">
        <f>IFERROR(VLOOKUP(A24,製品一覧,2),"")</f>
        <v>チームマスコットぬいぐるみ</v>
      </c>
      <c r="B25" s="65"/>
      <c r="C25" s="65"/>
      <c r="D25" s="66"/>
      <c r="E25" s="61"/>
      <c r="F25" s="61"/>
      <c r="G25" s="61"/>
      <c r="H25" s="62"/>
      <c r="I25" s="63"/>
    </row>
    <row r="26" spans="1:9" ht="18.75" customHeight="1">
      <c r="A26" s="56"/>
      <c r="B26" s="57"/>
      <c r="C26" s="57"/>
      <c r="D26" s="58"/>
      <c r="E26" s="59"/>
      <c r="F26" s="59" t="str">
        <f>IFERROR(VLOOKUP(A26,製品一覧,4),"")</f>
        <v/>
      </c>
      <c r="G26" s="59" t="str">
        <f t="shared" ref="G26" si="2">IFERROR(E26*F26,"")</f>
        <v/>
      </c>
      <c r="H26" s="47"/>
      <c r="I26" s="48"/>
    </row>
    <row r="27" spans="1:9" ht="18.75" customHeight="1">
      <c r="A27" s="64" t="str">
        <f>IFERROR(VLOOKUP(A26,製品一覧,2),"")</f>
        <v/>
      </c>
      <c r="B27" s="65"/>
      <c r="C27" s="65"/>
      <c r="D27" s="66"/>
      <c r="E27" s="61"/>
      <c r="F27" s="61"/>
      <c r="G27" s="61"/>
      <c r="H27" s="62"/>
      <c r="I27" s="63"/>
    </row>
    <row r="28" spans="1:9" ht="18.75" customHeight="1">
      <c r="A28" s="56"/>
      <c r="B28" s="57"/>
      <c r="C28" s="57"/>
      <c r="D28" s="58"/>
      <c r="E28" s="59"/>
      <c r="F28" s="59" t="str">
        <f>IFERROR(VLOOKUP(A28,製品一覧,4),"")</f>
        <v/>
      </c>
      <c r="G28" s="59" t="str">
        <f t="shared" ref="G28" si="3">IFERROR(E28*F28,"")</f>
        <v/>
      </c>
      <c r="H28" s="47"/>
      <c r="I28" s="48"/>
    </row>
    <row r="29" spans="1:9" ht="18.75" customHeight="1">
      <c r="A29" s="64" t="str">
        <f>IFERROR(VLOOKUP(A28,製品一覧,2),"")</f>
        <v/>
      </c>
      <c r="B29" s="65"/>
      <c r="C29" s="65"/>
      <c r="D29" s="66"/>
      <c r="E29" s="61"/>
      <c r="F29" s="61"/>
      <c r="G29" s="61"/>
      <c r="H29" s="62"/>
      <c r="I29" s="63"/>
    </row>
    <row r="30" spans="1:9" ht="18.75" customHeight="1">
      <c r="A30" s="56"/>
      <c r="B30" s="57"/>
      <c r="C30" s="57"/>
      <c r="D30" s="58"/>
      <c r="E30" s="59"/>
      <c r="F30" s="59" t="str">
        <f>IFERROR(VLOOKUP(A30,製品一覧,4),"")</f>
        <v/>
      </c>
      <c r="G30" s="59" t="str">
        <f t="shared" ref="G30" si="4">IFERROR(E30*F30,"")</f>
        <v/>
      </c>
      <c r="H30" s="47"/>
      <c r="I30" s="48"/>
    </row>
    <row r="31" spans="1:9" ht="18.75" customHeight="1">
      <c r="A31" s="64" t="str">
        <f>IFERROR(VLOOKUP(A30,製品一覧,2),"")</f>
        <v/>
      </c>
      <c r="B31" s="65"/>
      <c r="C31" s="65"/>
      <c r="D31" s="66"/>
      <c r="E31" s="61"/>
      <c r="F31" s="61"/>
      <c r="G31" s="61"/>
      <c r="H31" s="62"/>
      <c r="I31" s="63"/>
    </row>
    <row r="32" spans="1:9" ht="18.75" customHeight="1">
      <c r="A32" s="56"/>
      <c r="B32" s="57"/>
      <c r="C32" s="57"/>
      <c r="D32" s="58"/>
      <c r="E32" s="59"/>
      <c r="F32" s="59" t="str">
        <f>IFERROR(VLOOKUP(A32,製品一覧,4),"")</f>
        <v/>
      </c>
      <c r="G32" s="59" t="str">
        <f t="shared" ref="G32" si="5">IFERROR(E32*F32,"")</f>
        <v/>
      </c>
      <c r="H32" s="47"/>
      <c r="I32" s="48"/>
    </row>
    <row r="33" spans="1:9" ht="18.75" customHeight="1">
      <c r="A33" s="64" t="str">
        <f>IFERROR(VLOOKUP(A32,製品一覧,2),"")</f>
        <v/>
      </c>
      <c r="B33" s="65"/>
      <c r="C33" s="65"/>
      <c r="D33" s="66"/>
      <c r="E33" s="61"/>
      <c r="F33" s="61"/>
      <c r="G33" s="61"/>
      <c r="H33" s="62"/>
      <c r="I33" s="63"/>
    </row>
    <row r="34" spans="1:9" ht="18.75" customHeight="1">
      <c r="A34" s="56"/>
      <c r="B34" s="57"/>
      <c r="C34" s="57"/>
      <c r="D34" s="58"/>
      <c r="E34" s="59"/>
      <c r="F34" s="59" t="str">
        <f>IFERROR(VLOOKUP(A34,製品一覧,4),"")</f>
        <v/>
      </c>
      <c r="G34" s="59" t="str">
        <f t="shared" ref="G34" si="6">IFERROR(E34*F34,"")</f>
        <v/>
      </c>
      <c r="H34" s="47"/>
      <c r="I34" s="48"/>
    </row>
    <row r="35" spans="1:9" ht="18.75" customHeight="1">
      <c r="A35" s="64" t="str">
        <f>IFERROR(VLOOKUP(A34,製品一覧,2),"")</f>
        <v/>
      </c>
      <c r="B35" s="65"/>
      <c r="C35" s="65"/>
      <c r="D35" s="66"/>
      <c r="E35" s="61"/>
      <c r="F35" s="61"/>
      <c r="G35" s="61"/>
      <c r="H35" s="62"/>
      <c r="I35" s="63"/>
    </row>
    <row r="36" spans="1:9" ht="18.75" customHeight="1">
      <c r="A36" s="56"/>
      <c r="B36" s="57"/>
      <c r="C36" s="57"/>
      <c r="D36" s="58"/>
      <c r="E36" s="59"/>
      <c r="F36" s="59" t="str">
        <f>IFERROR(VLOOKUP(A36,製品一覧,4),"")</f>
        <v/>
      </c>
      <c r="G36" s="59" t="str">
        <f t="shared" ref="G36" si="7">IFERROR(E36*F36,"")</f>
        <v/>
      </c>
      <c r="H36" s="47"/>
      <c r="I36" s="48"/>
    </row>
    <row r="37" spans="1:9" ht="18.75" customHeight="1">
      <c r="A37" s="64" t="str">
        <f>IFERROR(VLOOKUP(A36,製品一覧,2),"")</f>
        <v/>
      </c>
      <c r="B37" s="65"/>
      <c r="C37" s="65"/>
      <c r="D37" s="66"/>
      <c r="E37" s="61"/>
      <c r="F37" s="61"/>
      <c r="G37" s="61"/>
      <c r="H37" s="62"/>
      <c r="I37" s="63"/>
    </row>
    <row r="38" spans="1:9" ht="18.75" customHeight="1">
      <c r="A38" s="56"/>
      <c r="B38" s="57"/>
      <c r="C38" s="57"/>
      <c r="D38" s="58"/>
      <c r="E38" s="59"/>
      <c r="F38" s="59" t="str">
        <f>IFERROR(VLOOKUP(A38,製品一覧,4),"")</f>
        <v/>
      </c>
      <c r="G38" s="59" t="str">
        <f t="shared" ref="G38" si="8">IFERROR(E38*F38,"")</f>
        <v/>
      </c>
      <c r="H38" s="47"/>
      <c r="I38" s="48"/>
    </row>
    <row r="39" spans="1:9" ht="18.75" customHeight="1" thickBot="1">
      <c r="A39" s="51" t="str">
        <f>IFERROR(VLOOKUP(A38,製品一覧,2),"")</f>
        <v/>
      </c>
      <c r="B39" s="52"/>
      <c r="C39" s="52"/>
      <c r="D39" s="53"/>
      <c r="E39" s="60"/>
      <c r="F39" s="60"/>
      <c r="G39" s="60"/>
      <c r="H39" s="49"/>
      <c r="I39" s="50"/>
    </row>
    <row r="40" spans="1:9">
      <c r="C40" s="54" t="s">
        <v>13</v>
      </c>
      <c r="D40" s="42" t="s">
        <v>15</v>
      </c>
      <c r="E40" s="6"/>
      <c r="F40" s="5" t="s">
        <v>14</v>
      </c>
      <c r="G40" s="6"/>
      <c r="H40" s="5" t="s">
        <v>18</v>
      </c>
      <c r="I40" s="7"/>
    </row>
    <row r="41" spans="1:9" ht="15" thickBot="1">
      <c r="C41" s="55"/>
      <c r="D41" s="8"/>
      <c r="E41" s="9">
        <f>SUM(G20:G39)</f>
        <v>481600</v>
      </c>
      <c r="F41" s="8"/>
      <c r="G41" s="10">
        <f>E41*0.05</f>
        <v>24080</v>
      </c>
      <c r="H41" s="8"/>
      <c r="I41" s="11">
        <f>E41+G41</f>
        <v>505680</v>
      </c>
    </row>
  </sheetData>
  <mergeCells count="64">
    <mergeCell ref="C40:C41"/>
    <mergeCell ref="A38:D38"/>
    <mergeCell ref="E38:E39"/>
    <mergeCell ref="F38:F39"/>
    <mergeCell ref="G38:G39"/>
    <mergeCell ref="H38:I39"/>
    <mergeCell ref="A39:D39"/>
    <mergeCell ref="A36:D36"/>
    <mergeCell ref="E36:E37"/>
    <mergeCell ref="F36:F37"/>
    <mergeCell ref="G36:G37"/>
    <mergeCell ref="H36:I37"/>
    <mergeCell ref="A37:D37"/>
    <mergeCell ref="A34:D34"/>
    <mergeCell ref="E34:E35"/>
    <mergeCell ref="F34:F35"/>
    <mergeCell ref="G34:G35"/>
    <mergeCell ref="H34:I35"/>
    <mergeCell ref="A35:D35"/>
    <mergeCell ref="A32:D32"/>
    <mergeCell ref="E32:E33"/>
    <mergeCell ref="F32:F33"/>
    <mergeCell ref="G32:G33"/>
    <mergeCell ref="H32:I33"/>
    <mergeCell ref="A33:D33"/>
    <mergeCell ref="A30:D30"/>
    <mergeCell ref="E30:E31"/>
    <mergeCell ref="F30:F31"/>
    <mergeCell ref="G30:G31"/>
    <mergeCell ref="H30:I31"/>
    <mergeCell ref="A31:D31"/>
    <mergeCell ref="A28:D28"/>
    <mergeCell ref="E28:E29"/>
    <mergeCell ref="F28:F29"/>
    <mergeCell ref="G28:G29"/>
    <mergeCell ref="H28:I29"/>
    <mergeCell ref="A29:D29"/>
    <mergeCell ref="A26:D26"/>
    <mergeCell ref="E26:E27"/>
    <mergeCell ref="F26:F27"/>
    <mergeCell ref="G26:G27"/>
    <mergeCell ref="H26:I27"/>
    <mergeCell ref="A27:D27"/>
    <mergeCell ref="A24:D24"/>
    <mergeCell ref="E24:E25"/>
    <mergeCell ref="F24:F25"/>
    <mergeCell ref="G24:G25"/>
    <mergeCell ref="H24:I25"/>
    <mergeCell ref="A25:D25"/>
    <mergeCell ref="A22:D22"/>
    <mergeCell ref="E22:E23"/>
    <mergeCell ref="F22:F23"/>
    <mergeCell ref="G22:G23"/>
    <mergeCell ref="H22:I23"/>
    <mergeCell ref="A23:D23"/>
    <mergeCell ref="D4:G5"/>
    <mergeCell ref="A19:D19"/>
    <mergeCell ref="H19:I19"/>
    <mergeCell ref="A20:D20"/>
    <mergeCell ref="E20:E21"/>
    <mergeCell ref="F20:F21"/>
    <mergeCell ref="G20:G21"/>
    <mergeCell ref="H20:I21"/>
    <mergeCell ref="A21:D21"/>
  </mergeCells>
  <phoneticPr fontId="2"/>
  <hyperlinks>
    <hyperlink ref="K2" location="顧客マスター!A1" display="顧客マスターへ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製品マスター!$A$2:$A$6</xm:f>
          </x14:formula1>
          <xm:sqref>A20:D20 A22:D22 A24:D24 A26:D26 A28:D28 A30:D30 A32:D32 A34:D34 A36:D36 A38:D38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3.5"/>
  <cols>
    <col min="1" max="1" width="9.25" bestFit="1" customWidth="1"/>
    <col min="2" max="2" width="23.75" bestFit="1" customWidth="1"/>
    <col min="3" max="3" width="26.25" bestFit="1" customWidth="1"/>
    <col min="4" max="5" width="10.25" bestFit="1" customWidth="1"/>
    <col min="6" max="6" width="10.375" bestFit="1" customWidth="1"/>
    <col min="7" max="7" width="22.75" bestFit="1" customWidth="1"/>
    <col min="8" max="8" width="18.75" bestFit="1" customWidth="1"/>
  </cols>
  <sheetData>
    <row r="1" spans="1:8">
      <c r="A1" s="12" t="s">
        <v>70</v>
      </c>
      <c r="B1" s="12" t="s">
        <v>71</v>
      </c>
      <c r="C1" s="12" t="s">
        <v>72</v>
      </c>
      <c r="D1" s="12" t="s">
        <v>73</v>
      </c>
      <c r="E1" s="12" t="s">
        <v>74</v>
      </c>
      <c r="F1" s="26" t="s">
        <v>94</v>
      </c>
      <c r="G1" s="26" t="s">
        <v>95</v>
      </c>
      <c r="H1" s="31" t="s">
        <v>103</v>
      </c>
    </row>
    <row r="2" spans="1:8">
      <c r="A2" s="20">
        <v>1</v>
      </c>
      <c r="B2" s="21" t="s">
        <v>22</v>
      </c>
      <c r="C2" s="22" t="s">
        <v>23</v>
      </c>
      <c r="D2" s="20" t="s">
        <v>24</v>
      </c>
      <c r="E2" s="20" t="s">
        <v>25</v>
      </c>
      <c r="F2" s="32">
        <v>1234567</v>
      </c>
      <c r="G2" s="27" t="s">
        <v>75</v>
      </c>
    </row>
    <row r="3" spans="1:8">
      <c r="A3" s="20">
        <v>2</v>
      </c>
      <c r="B3" s="21" t="s">
        <v>26</v>
      </c>
      <c r="C3" s="22" t="s">
        <v>27</v>
      </c>
      <c r="D3" s="20" t="s">
        <v>28</v>
      </c>
      <c r="E3" s="20" t="s">
        <v>29</v>
      </c>
      <c r="F3" s="32">
        <v>1234568</v>
      </c>
      <c r="G3" s="27" t="s">
        <v>76</v>
      </c>
    </row>
    <row r="4" spans="1:8">
      <c r="A4" s="20">
        <v>3</v>
      </c>
      <c r="B4" s="21" t="s">
        <v>30</v>
      </c>
      <c r="C4" s="22" t="s">
        <v>31</v>
      </c>
      <c r="D4" s="20" t="s">
        <v>32</v>
      </c>
      <c r="E4" s="20" t="s">
        <v>33</v>
      </c>
      <c r="F4" s="32">
        <v>1234569</v>
      </c>
      <c r="G4" s="27" t="s">
        <v>77</v>
      </c>
    </row>
    <row r="5" spans="1:8">
      <c r="A5" s="20">
        <v>4</v>
      </c>
      <c r="B5" s="23" t="s">
        <v>34</v>
      </c>
      <c r="C5" s="23" t="s">
        <v>35</v>
      </c>
      <c r="D5" s="24" t="s">
        <v>36</v>
      </c>
      <c r="E5" s="24" t="s">
        <v>25</v>
      </c>
      <c r="F5" s="32">
        <v>1234570</v>
      </c>
      <c r="G5" s="27" t="s">
        <v>78</v>
      </c>
    </row>
    <row r="6" spans="1:8">
      <c r="A6" s="20">
        <v>5</v>
      </c>
      <c r="B6" s="23" t="s">
        <v>37</v>
      </c>
      <c r="C6" s="25" t="s">
        <v>38</v>
      </c>
      <c r="D6" s="20" t="s">
        <v>39</v>
      </c>
      <c r="E6" s="20" t="s">
        <v>25</v>
      </c>
      <c r="F6" s="32">
        <v>1234571</v>
      </c>
      <c r="G6" s="27" t="s">
        <v>79</v>
      </c>
    </row>
    <row r="7" spans="1:8">
      <c r="A7" s="20">
        <v>6</v>
      </c>
      <c r="B7" s="23" t="s">
        <v>40</v>
      </c>
      <c r="C7" s="25" t="s">
        <v>41</v>
      </c>
      <c r="D7" s="20" t="s">
        <v>28</v>
      </c>
      <c r="E7" s="20" t="s">
        <v>29</v>
      </c>
      <c r="F7" s="32">
        <v>1234572</v>
      </c>
      <c r="G7" s="27" t="s">
        <v>80</v>
      </c>
    </row>
    <row r="8" spans="1:8">
      <c r="A8" s="20">
        <v>7</v>
      </c>
      <c r="B8" s="23" t="s">
        <v>42</v>
      </c>
      <c r="C8" s="25" t="s">
        <v>43</v>
      </c>
      <c r="D8" s="20" t="s">
        <v>44</v>
      </c>
      <c r="E8" s="20" t="s">
        <v>33</v>
      </c>
      <c r="F8" s="32">
        <v>1234573</v>
      </c>
      <c r="G8" s="27" t="s">
        <v>81</v>
      </c>
    </row>
    <row r="9" spans="1:8">
      <c r="A9" s="20">
        <v>8</v>
      </c>
      <c r="B9" s="25" t="s">
        <v>45</v>
      </c>
      <c r="C9" s="25" t="s">
        <v>46</v>
      </c>
      <c r="D9" s="20" t="s">
        <v>47</v>
      </c>
      <c r="E9" s="20" t="s">
        <v>25</v>
      </c>
      <c r="F9" s="32">
        <v>1234574</v>
      </c>
      <c r="G9" s="27" t="s">
        <v>82</v>
      </c>
    </row>
    <row r="10" spans="1:8">
      <c r="A10" s="20">
        <v>9</v>
      </c>
      <c r="B10" s="25" t="s">
        <v>48</v>
      </c>
      <c r="C10" s="23" t="s">
        <v>35</v>
      </c>
      <c r="D10" s="20" t="s">
        <v>49</v>
      </c>
      <c r="E10" s="20" t="s">
        <v>29</v>
      </c>
      <c r="F10" s="32">
        <v>1234575</v>
      </c>
      <c r="G10" s="27" t="s">
        <v>83</v>
      </c>
    </row>
    <row r="11" spans="1:8">
      <c r="A11" s="20">
        <v>10</v>
      </c>
      <c r="B11" s="25" t="s">
        <v>50</v>
      </c>
      <c r="C11" s="22" t="s">
        <v>27</v>
      </c>
      <c r="D11" s="20" t="s">
        <v>51</v>
      </c>
      <c r="E11" s="20" t="s">
        <v>33</v>
      </c>
      <c r="F11" s="32">
        <v>1234576</v>
      </c>
      <c r="G11" s="27" t="s">
        <v>84</v>
      </c>
    </row>
    <row r="12" spans="1:8">
      <c r="A12" s="20">
        <v>11</v>
      </c>
      <c r="B12" s="25" t="s">
        <v>52</v>
      </c>
      <c r="C12" s="22" t="s">
        <v>31</v>
      </c>
      <c r="D12" s="20" t="s">
        <v>53</v>
      </c>
      <c r="E12" s="20" t="s">
        <v>29</v>
      </c>
      <c r="F12" s="32">
        <v>1234577</v>
      </c>
      <c r="G12" s="27" t="s">
        <v>85</v>
      </c>
    </row>
    <row r="13" spans="1:8">
      <c r="A13" s="20">
        <v>12</v>
      </c>
      <c r="B13" s="25" t="s">
        <v>54</v>
      </c>
      <c r="C13" s="23" t="s">
        <v>35</v>
      </c>
      <c r="D13" s="20" t="s">
        <v>55</v>
      </c>
      <c r="E13" s="20" t="s">
        <v>33</v>
      </c>
      <c r="F13" s="32">
        <v>1234578</v>
      </c>
      <c r="G13" s="27" t="s">
        <v>86</v>
      </c>
    </row>
    <row r="14" spans="1:8">
      <c r="A14" s="20">
        <v>13</v>
      </c>
      <c r="B14" s="25" t="s">
        <v>56</v>
      </c>
      <c r="C14" s="25" t="s">
        <v>38</v>
      </c>
      <c r="D14" s="20" t="s">
        <v>57</v>
      </c>
      <c r="E14" s="24" t="s">
        <v>25</v>
      </c>
      <c r="F14" s="32">
        <v>1234579</v>
      </c>
      <c r="G14" s="27" t="s">
        <v>87</v>
      </c>
    </row>
    <row r="15" spans="1:8">
      <c r="A15" s="20">
        <v>14</v>
      </c>
      <c r="B15" s="25" t="s">
        <v>58</v>
      </c>
      <c r="C15" s="22" t="s">
        <v>31</v>
      </c>
      <c r="D15" s="20" t="s">
        <v>59</v>
      </c>
      <c r="E15" s="20" t="s">
        <v>25</v>
      </c>
      <c r="F15" s="32">
        <v>1234580</v>
      </c>
      <c r="G15" s="27" t="s">
        <v>88</v>
      </c>
    </row>
    <row r="16" spans="1:8">
      <c r="A16" s="20">
        <v>15</v>
      </c>
      <c r="B16" s="25" t="s">
        <v>60</v>
      </c>
      <c r="C16" s="25" t="s">
        <v>38</v>
      </c>
      <c r="D16" s="20" t="s">
        <v>61</v>
      </c>
      <c r="E16" s="20" t="s">
        <v>29</v>
      </c>
      <c r="F16" s="32">
        <v>1234581</v>
      </c>
      <c r="G16" s="27" t="s">
        <v>89</v>
      </c>
    </row>
    <row r="17" spans="1:7">
      <c r="A17" s="20">
        <v>16</v>
      </c>
      <c r="B17" s="25" t="s">
        <v>62</v>
      </c>
      <c r="C17" s="25" t="s">
        <v>41</v>
      </c>
      <c r="D17" s="20" t="s">
        <v>63</v>
      </c>
      <c r="E17" s="20" t="s">
        <v>33</v>
      </c>
      <c r="F17" s="32">
        <v>1234582</v>
      </c>
      <c r="G17" s="27" t="s">
        <v>90</v>
      </c>
    </row>
    <row r="18" spans="1:7">
      <c r="A18" s="20">
        <v>17</v>
      </c>
      <c r="B18" s="25" t="s">
        <v>64</v>
      </c>
      <c r="C18" s="25" t="s">
        <v>43</v>
      </c>
      <c r="D18" s="20" t="s">
        <v>65</v>
      </c>
      <c r="E18" s="20" t="s">
        <v>25</v>
      </c>
      <c r="F18" s="32">
        <v>1234583</v>
      </c>
      <c r="G18" s="27" t="s">
        <v>91</v>
      </c>
    </row>
    <row r="19" spans="1:7">
      <c r="A19" s="20">
        <v>18</v>
      </c>
      <c r="B19" s="25" t="s">
        <v>66</v>
      </c>
      <c r="C19" s="22" t="s">
        <v>23</v>
      </c>
      <c r="D19" s="20" t="s">
        <v>67</v>
      </c>
      <c r="E19" s="20" t="s">
        <v>29</v>
      </c>
      <c r="F19" s="32">
        <v>1234584</v>
      </c>
      <c r="G19" s="27" t="s">
        <v>92</v>
      </c>
    </row>
    <row r="20" spans="1:7">
      <c r="A20" s="20">
        <v>19</v>
      </c>
      <c r="B20" s="25" t="s">
        <v>68</v>
      </c>
      <c r="C20" s="22" t="s">
        <v>27</v>
      </c>
      <c r="D20" s="20" t="s">
        <v>69</v>
      </c>
      <c r="E20" s="20" t="s">
        <v>33</v>
      </c>
      <c r="F20" s="32">
        <v>1234585</v>
      </c>
      <c r="G20" s="27" t="s">
        <v>93</v>
      </c>
    </row>
  </sheetData>
  <phoneticPr fontId="2"/>
  <hyperlinks>
    <hyperlink ref="H1" location="請求書原本!A1" display="請求書ひな形へ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/>
  </sheetViews>
  <sheetFormatPr defaultRowHeight="13.5"/>
  <cols>
    <col min="2" max="2" width="27.75" bestFit="1" customWidth="1"/>
  </cols>
  <sheetData>
    <row r="1" spans="1:4">
      <c r="A1" s="35" t="s">
        <v>105</v>
      </c>
      <c r="B1" s="36" t="s">
        <v>104</v>
      </c>
      <c r="C1" s="37" t="s">
        <v>4</v>
      </c>
      <c r="D1" s="37" t="s">
        <v>5</v>
      </c>
    </row>
    <row r="2" spans="1:4">
      <c r="A2" s="38">
        <v>100</v>
      </c>
      <c r="B2" s="39" t="s">
        <v>16</v>
      </c>
      <c r="C2" s="17">
        <v>100</v>
      </c>
      <c r="D2" s="17">
        <v>1200</v>
      </c>
    </row>
    <row r="3" spans="1:4">
      <c r="A3" s="38">
        <v>101</v>
      </c>
      <c r="B3" s="16" t="s">
        <v>9</v>
      </c>
      <c r="C3" s="17">
        <v>50</v>
      </c>
      <c r="D3" s="17">
        <v>3500</v>
      </c>
    </row>
    <row r="4" spans="1:4">
      <c r="A4" s="38">
        <v>105</v>
      </c>
      <c r="B4" s="16" t="s">
        <v>10</v>
      </c>
      <c r="C4" s="17">
        <v>100</v>
      </c>
      <c r="D4" s="17">
        <v>2000</v>
      </c>
    </row>
    <row r="5" spans="1:4">
      <c r="A5" s="38">
        <v>200</v>
      </c>
      <c r="B5" s="16" t="s">
        <v>11</v>
      </c>
      <c r="C5" s="17">
        <v>20</v>
      </c>
      <c r="D5" s="17">
        <v>8000</v>
      </c>
    </row>
    <row r="6" spans="1:4">
      <c r="A6" s="40">
        <v>201</v>
      </c>
      <c r="B6" s="16" t="s">
        <v>12</v>
      </c>
      <c r="C6" s="41">
        <v>20</v>
      </c>
      <c r="D6" s="41">
        <v>8000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9" sqref="D19"/>
    </sheetView>
  </sheetViews>
  <sheetFormatPr defaultRowHeight="13.5"/>
  <cols>
    <col min="1" max="1" width="27.75" bestFit="1" customWidth="1"/>
    <col min="3" max="3" width="10.375" bestFit="1" customWidth="1"/>
  </cols>
  <sheetData>
    <row r="1" spans="1:4" ht="14.25" thickBot="1">
      <c r="A1" s="15" t="s">
        <v>117</v>
      </c>
      <c r="B1" s="37" t="s">
        <v>4</v>
      </c>
      <c r="C1" s="37" t="s">
        <v>6</v>
      </c>
      <c r="D1" s="37" t="s">
        <v>7</v>
      </c>
    </row>
    <row r="2" spans="1:4">
      <c r="A2" s="18">
        <v>101</v>
      </c>
      <c r="B2" s="82">
        <v>130</v>
      </c>
      <c r="C2" s="84">
        <v>455000</v>
      </c>
      <c r="D2" s="85"/>
    </row>
    <row r="3" spans="1:4">
      <c r="A3" s="16" t="s">
        <v>111</v>
      </c>
      <c r="B3" s="82"/>
      <c r="C3" s="84"/>
      <c r="D3" s="85"/>
    </row>
    <row r="4" spans="1:4">
      <c r="A4" s="44">
        <v>200</v>
      </c>
      <c r="B4" s="82">
        <v>100</v>
      </c>
      <c r="C4" s="84">
        <v>800000</v>
      </c>
      <c r="D4" s="85"/>
    </row>
    <row r="5" spans="1:4">
      <c r="A5" s="16" t="s">
        <v>112</v>
      </c>
      <c r="B5" s="82"/>
      <c r="C5" s="84"/>
      <c r="D5" s="85"/>
    </row>
    <row r="6" spans="1:4">
      <c r="A6" s="44">
        <v>105</v>
      </c>
      <c r="B6" s="82">
        <v>73</v>
      </c>
      <c r="C6" s="83">
        <v>146000</v>
      </c>
      <c r="D6" s="85"/>
    </row>
    <row r="7" spans="1:4">
      <c r="A7" s="16" t="s">
        <v>113</v>
      </c>
      <c r="B7" s="82"/>
      <c r="C7" s="83"/>
      <c r="D7" s="85"/>
    </row>
    <row r="8" spans="1:4">
      <c r="A8" s="44">
        <v>201</v>
      </c>
      <c r="B8" s="82">
        <v>125</v>
      </c>
      <c r="C8" s="83">
        <v>1000000</v>
      </c>
      <c r="D8" s="85"/>
    </row>
    <row r="9" spans="1:4">
      <c r="A9" s="16" t="s">
        <v>114</v>
      </c>
      <c r="B9" s="82"/>
      <c r="C9" s="83"/>
      <c r="D9" s="85"/>
    </row>
    <row r="10" spans="1:4">
      <c r="A10" s="44">
        <v>100</v>
      </c>
      <c r="B10" s="82">
        <v>53</v>
      </c>
      <c r="C10" s="83">
        <v>63600</v>
      </c>
      <c r="D10" s="85"/>
    </row>
    <row r="11" spans="1:4">
      <c r="A11" s="16" t="s">
        <v>115</v>
      </c>
      <c r="B11" s="82"/>
      <c r="C11" s="83"/>
      <c r="D11" s="85"/>
    </row>
    <row r="12" spans="1:4">
      <c r="A12" s="46" t="s">
        <v>116</v>
      </c>
    </row>
  </sheetData>
  <dataConsolidate topLabels="1">
    <dataRefs count="3">
      <dataRef ref="A19:I41" sheet="1_20120704"/>
      <dataRef ref="A19:I41" sheet="3_20120718"/>
      <dataRef ref="A19:I41" sheet="7_20120710"/>
    </dataRefs>
  </dataConsolidate>
  <mergeCells count="15">
    <mergeCell ref="D2:D3"/>
    <mergeCell ref="D4:D5"/>
    <mergeCell ref="D6:D7"/>
    <mergeCell ref="D8:D9"/>
    <mergeCell ref="D10:D11"/>
    <mergeCell ref="B10:B11"/>
    <mergeCell ref="C6:C7"/>
    <mergeCell ref="C8:C9"/>
    <mergeCell ref="C4:C5"/>
    <mergeCell ref="B2:B3"/>
    <mergeCell ref="C2:C3"/>
    <mergeCell ref="B4:B5"/>
    <mergeCell ref="B6:B7"/>
    <mergeCell ref="B8:B9"/>
    <mergeCell ref="C10:C1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9" sqref="F9"/>
    </sheetView>
  </sheetViews>
  <sheetFormatPr defaultRowHeight="13.5"/>
  <cols>
    <col min="4" max="4" width="10.375" bestFit="1" customWidth="1"/>
  </cols>
  <sheetData>
    <row r="1" spans="1:5">
      <c r="B1" t="s">
        <v>107</v>
      </c>
      <c r="C1" t="s">
        <v>108</v>
      </c>
      <c r="D1" t="s">
        <v>109</v>
      </c>
      <c r="E1" t="s">
        <v>110</v>
      </c>
    </row>
    <row r="2" spans="1:5">
      <c r="A2">
        <v>101</v>
      </c>
      <c r="B2" s="43">
        <v>130</v>
      </c>
      <c r="C2" s="43">
        <v>7000</v>
      </c>
      <c r="D2" s="45">
        <v>455000</v>
      </c>
    </row>
    <row r="3" spans="1:5">
      <c r="A3" t="s">
        <v>111</v>
      </c>
      <c r="D3" s="45"/>
    </row>
    <row r="4" spans="1:5">
      <c r="A4">
        <v>200</v>
      </c>
      <c r="B4" s="43">
        <v>100</v>
      </c>
      <c r="C4" s="43">
        <v>16000</v>
      </c>
      <c r="D4" s="45">
        <v>800000</v>
      </c>
    </row>
    <row r="5" spans="1:5">
      <c r="A5" t="s">
        <v>112</v>
      </c>
      <c r="D5" s="45"/>
    </row>
    <row r="6" spans="1:5">
      <c r="A6">
        <v>105</v>
      </c>
      <c r="B6" s="43">
        <v>73</v>
      </c>
      <c r="C6" s="43">
        <v>6000</v>
      </c>
      <c r="D6" s="45">
        <v>146000</v>
      </c>
    </row>
    <row r="7" spans="1:5">
      <c r="A7" t="s">
        <v>113</v>
      </c>
      <c r="D7" s="45"/>
    </row>
    <row r="8" spans="1:5">
      <c r="A8">
        <v>201</v>
      </c>
      <c r="B8" s="43">
        <v>125</v>
      </c>
      <c r="C8" s="43">
        <v>24000</v>
      </c>
      <c r="D8" s="45">
        <v>1000000</v>
      </c>
    </row>
    <row r="9" spans="1:5">
      <c r="A9" t="s">
        <v>114</v>
      </c>
      <c r="D9" s="45"/>
    </row>
    <row r="10" spans="1:5">
      <c r="A10">
        <v>100</v>
      </c>
      <c r="B10" s="43">
        <v>53</v>
      </c>
      <c r="C10" s="43">
        <v>2400</v>
      </c>
      <c r="D10" s="45">
        <v>63600</v>
      </c>
    </row>
    <row r="11" spans="1:5">
      <c r="A11" t="s">
        <v>115</v>
      </c>
    </row>
    <row r="12" spans="1:5">
      <c r="A12" t="s">
        <v>116</v>
      </c>
    </row>
  </sheetData>
  <dataConsolidate topLabels="1">
    <dataRefs count="3">
      <dataRef ref="A19:I39" sheet="1_20120704"/>
      <dataRef ref="A19:I39" sheet="3_20120718"/>
      <dataRef ref="A19:I39" sheet="7_20120710"/>
    </dataRefs>
  </dataConsolidate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請求書原本</vt:lpstr>
      <vt:lpstr>1_20120704</vt:lpstr>
      <vt:lpstr>7_20120710</vt:lpstr>
      <vt:lpstr>3_20120718</vt:lpstr>
      <vt:lpstr>顧客マスター</vt:lpstr>
      <vt:lpstr>製品マスター</vt:lpstr>
      <vt:lpstr>請求合計</vt:lpstr>
      <vt:lpstr>Sheet9</vt:lpstr>
      <vt:lpstr>'1_20120704'!Print_Area</vt:lpstr>
      <vt:lpstr>'3_20120718'!Print_Area</vt:lpstr>
      <vt:lpstr>'7_20120710'!Print_Area</vt:lpstr>
      <vt:lpstr>請求書原本!Print_Area</vt:lpstr>
      <vt:lpstr>'1_20120704'!お客様番号</vt:lpstr>
      <vt:lpstr>'3_20120718'!お客様番号</vt:lpstr>
      <vt:lpstr>'7_20120710'!お客様番号</vt:lpstr>
      <vt:lpstr>お客様番号</vt:lpstr>
      <vt:lpstr>顧客リスト</vt:lpstr>
      <vt:lpstr>製品リスト</vt:lpstr>
      <vt:lpstr>製品一覧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creator>Umemotom</dc:creator>
  <cp:lastModifiedBy>Umemotom</cp:lastModifiedBy>
  <cp:lastPrinted>2003-03-19T15:00:00Z</cp:lastPrinted>
  <dcterms:created xsi:type="dcterms:W3CDTF">2012-07-18T02:13:46Z</dcterms:created>
  <dcterms:modified xsi:type="dcterms:W3CDTF">2012-07-18T07:43:36Z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TC103784759990</vt:lpwstr>
  </property>
</Properties>
</file>